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BBA3B185-FE39-4A15-AC0D-7FE5C46F58B3}" xr6:coauthVersionLast="47" xr6:coauthVersionMax="47" xr10:uidLastSave="{00000000-0000-0000-0000-000000000000}"/>
  <bookViews>
    <workbookView xWindow="-120" yWindow="-120" windowWidth="29040" windowHeight="15840" xr2:uid="{00000000-000D-0000-FFFF-FFFF00000000}"/>
  </bookViews>
  <sheets>
    <sheet name="2024 год"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6" i="1" l="1"/>
  <c r="L345" i="1"/>
  <c r="L344" i="1"/>
  <c r="L340" i="1"/>
  <c r="L339" i="1"/>
  <c r="L337" i="1"/>
  <c r="L333" i="1"/>
  <c r="L332" i="1"/>
  <c r="L329" i="1"/>
  <c r="L327" i="1"/>
  <c r="L326" i="1"/>
  <c r="L325" i="1"/>
  <c r="L324" i="1"/>
  <c r="L323" i="1"/>
  <c r="L322" i="1"/>
  <c r="L321" i="1"/>
  <c r="L320" i="1"/>
  <c r="L319" i="1"/>
  <c r="L318" i="1"/>
  <c r="L317" i="1"/>
  <c r="L316" i="1"/>
  <c r="L315" i="1"/>
  <c r="L314" i="1"/>
  <c r="L313" i="1"/>
  <c r="L312" i="1"/>
  <c r="L311" i="1"/>
  <c r="L310" i="1"/>
  <c r="L309" i="1"/>
  <c r="L306" i="1"/>
  <c r="L305" i="1"/>
  <c r="L304" i="1"/>
  <c r="L303" i="1"/>
  <c r="L302" i="1"/>
  <c r="L300" i="1"/>
  <c r="L299" i="1"/>
  <c r="L298" i="1"/>
  <c r="L296" i="1"/>
  <c r="L295" i="1"/>
  <c r="L293" i="1"/>
  <c r="L292" i="1"/>
  <c r="L291" i="1"/>
  <c r="L290" i="1"/>
  <c r="L287" i="1"/>
  <c r="L286" i="1"/>
  <c r="L285" i="1"/>
  <c r="L284" i="1"/>
  <c r="L283" i="1"/>
  <c r="L282" i="1"/>
  <c r="L281" i="1"/>
  <c r="L280" i="1"/>
  <c r="L279" i="1"/>
  <c r="L278" i="1"/>
  <c r="L277" i="1"/>
  <c r="L276" i="1"/>
  <c r="L275" i="1"/>
  <c r="L274" i="1"/>
  <c r="L273" i="1"/>
  <c r="L272" i="1"/>
  <c r="L271" i="1"/>
  <c r="L270" i="1"/>
  <c r="L269" i="1"/>
  <c r="L268" i="1"/>
  <c r="L267" i="1"/>
  <c r="L266" i="1"/>
  <c r="L264" i="1"/>
  <c r="L261" i="1"/>
  <c r="L260" i="1"/>
  <c r="L259" i="1"/>
  <c r="L257" i="1"/>
  <c r="L256" i="1"/>
  <c r="L255" i="1"/>
  <c r="L254" i="1"/>
  <c r="L253" i="1"/>
  <c r="L252" i="1"/>
  <c r="L251" i="1"/>
  <c r="L250" i="1"/>
  <c r="L242" i="1"/>
  <c r="L241" i="1"/>
  <c r="L233" i="1"/>
  <c r="L232" i="1"/>
  <c r="L231" i="1"/>
  <c r="L228" i="1"/>
  <c r="L224" i="1"/>
  <c r="K343" i="1"/>
  <c r="K342" i="1" s="1"/>
  <c r="K341" i="1" s="1"/>
  <c r="J343" i="1"/>
  <c r="J342" i="1" s="1"/>
  <c r="J341" i="1" s="1"/>
  <c r="K347" i="1"/>
  <c r="K346" i="1" s="1"/>
  <c r="J347" i="1"/>
  <c r="J346" i="1" s="1"/>
  <c r="K331" i="1"/>
  <c r="K330" i="1" s="1"/>
  <c r="K328" i="1" s="1"/>
  <c r="J331" i="1"/>
  <c r="J330" i="1" s="1"/>
  <c r="J328" i="1" s="1"/>
  <c r="K308" i="1"/>
  <c r="K307" i="1" s="1"/>
  <c r="K301" i="1"/>
  <c r="J301" i="1"/>
  <c r="K297" i="1"/>
  <c r="J297" i="1"/>
  <c r="K289" i="1"/>
  <c r="J289" i="1"/>
  <c r="K263" i="1"/>
  <c r="J263" i="1"/>
  <c r="L263" i="1" l="1"/>
  <c r="L289" i="1"/>
  <c r="L328" i="1"/>
  <c r="L301" i="1"/>
  <c r="L297" i="1"/>
  <c r="L341" i="1"/>
  <c r="L342" i="1"/>
  <c r="L330" i="1"/>
  <c r="L343" i="1"/>
  <c r="L331" i="1"/>
  <c r="K288" i="1"/>
  <c r="K262" i="1"/>
  <c r="K258" i="1"/>
  <c r="L258" i="1" s="1"/>
  <c r="K246" i="1"/>
  <c r="K245" i="1" s="1"/>
  <c r="J245" i="1"/>
  <c r="J240" i="1"/>
  <c r="J239" i="1" s="1"/>
  <c r="J238" i="1" s="1"/>
  <c r="K240" i="1"/>
  <c r="K201" i="1"/>
  <c r="K235" i="1"/>
  <c r="J235" i="1"/>
  <c r="K230" i="1"/>
  <c r="K227" i="1"/>
  <c r="K225" i="1"/>
  <c r="K222" i="1"/>
  <c r="K229" i="1"/>
  <c r="J230" i="1"/>
  <c r="J229" i="1" s="1"/>
  <c r="J227" i="1"/>
  <c r="J225" i="1"/>
  <c r="J222" i="1"/>
  <c r="K212" i="1"/>
  <c r="J212" i="1"/>
  <c r="J201" i="1"/>
  <c r="L218" i="1"/>
  <c r="L217" i="1"/>
  <c r="L216" i="1"/>
  <c r="L215" i="1"/>
  <c r="L214" i="1"/>
  <c r="L213" i="1"/>
  <c r="L207" i="1"/>
  <c r="L205" i="1"/>
  <c r="L204" i="1"/>
  <c r="L202" i="1"/>
  <c r="L199" i="1"/>
  <c r="L197" i="1"/>
  <c r="L196" i="1"/>
  <c r="L194" i="1"/>
  <c r="L193" i="1"/>
  <c r="L191" i="1"/>
  <c r="L190" i="1"/>
  <c r="L188" i="1"/>
  <c r="L183" i="1"/>
  <c r="L182" i="1"/>
  <c r="L181" i="1"/>
  <c r="L180" i="1"/>
  <c r="L176" i="1"/>
  <c r="L175" i="1"/>
  <c r="L173" i="1"/>
  <c r="L171" i="1"/>
  <c r="J198" i="1"/>
  <c r="K198" i="1"/>
  <c r="L169" i="1"/>
  <c r="L168" i="1"/>
  <c r="L167" i="1"/>
  <c r="L165" i="1"/>
  <c r="L164" i="1"/>
  <c r="L163" i="1"/>
  <c r="L161" i="1"/>
  <c r="L159" i="1"/>
  <c r="L157" i="1"/>
  <c r="L156" i="1"/>
  <c r="L154" i="1"/>
  <c r="L152" i="1"/>
  <c r="L151" i="1"/>
  <c r="L149" i="1"/>
  <c r="L148" i="1"/>
  <c r="L147" i="1"/>
  <c r="L142" i="1"/>
  <c r="L141" i="1"/>
  <c r="L139" i="1"/>
  <c r="L138" i="1"/>
  <c r="L137" i="1"/>
  <c r="L136" i="1"/>
  <c r="L134" i="1"/>
  <c r="L131" i="1"/>
  <c r="J186" i="1"/>
  <c r="J179" i="1" s="1"/>
  <c r="K192" i="1"/>
  <c r="J192" i="1"/>
  <c r="K195" i="1"/>
  <c r="J195" i="1"/>
  <c r="K186" i="1"/>
  <c r="K179" i="1" s="1"/>
  <c r="K177" i="1"/>
  <c r="K174" i="1"/>
  <c r="J174" i="1"/>
  <c r="K172" i="1"/>
  <c r="J172" i="1"/>
  <c r="K170" i="1"/>
  <c r="K166" i="1" s="1"/>
  <c r="L166" i="1" s="1"/>
  <c r="J170" i="1"/>
  <c r="J166" i="1" s="1"/>
  <c r="K162" i="1"/>
  <c r="J162" i="1"/>
  <c r="K160" i="1"/>
  <c r="J160" i="1"/>
  <c r="K158" i="1"/>
  <c r="J158" i="1"/>
  <c r="K153" i="1"/>
  <c r="J153" i="1"/>
  <c r="K150" i="1"/>
  <c r="J146" i="1"/>
  <c r="J144" i="1" s="1"/>
  <c r="K146" i="1"/>
  <c r="K144" i="1" s="1"/>
  <c r="J150" i="1"/>
  <c r="K140" i="1"/>
  <c r="K135" i="1"/>
  <c r="K133" i="1" s="1"/>
  <c r="J140" i="1"/>
  <c r="J135" i="1"/>
  <c r="K129" i="1"/>
  <c r="K128" i="1" s="1"/>
  <c r="J129" i="1"/>
  <c r="J128" i="1" s="1"/>
  <c r="L125" i="1"/>
  <c r="L123" i="1"/>
  <c r="L121" i="1"/>
  <c r="L118" i="1"/>
  <c r="L116" i="1"/>
  <c r="K124" i="1"/>
  <c r="K122" i="1"/>
  <c r="K120" i="1"/>
  <c r="K117" i="1"/>
  <c r="K115" i="1"/>
  <c r="J124" i="1"/>
  <c r="J122" i="1"/>
  <c r="J120" i="1"/>
  <c r="J117" i="1"/>
  <c r="J115" i="1"/>
  <c r="L110" i="1"/>
  <c r="L109" i="1"/>
  <c r="L108" i="1"/>
  <c r="L107" i="1"/>
  <c r="L106" i="1"/>
  <c r="L105" i="1"/>
  <c r="L104" i="1"/>
  <c r="L101" i="1"/>
  <c r="L97" i="1"/>
  <c r="K103" i="1"/>
  <c r="K102" i="1" s="1"/>
  <c r="J103" i="1"/>
  <c r="J102" i="1" s="1"/>
  <c r="K96" i="1"/>
  <c r="J96" i="1"/>
  <c r="K99" i="1"/>
  <c r="J99" i="1"/>
  <c r="J98" i="1" s="1"/>
  <c r="L90" i="1"/>
  <c r="L89" i="1"/>
  <c r="K91" i="1"/>
  <c r="K88" i="1" s="1"/>
  <c r="K87" i="1" s="1"/>
  <c r="J91" i="1"/>
  <c r="J88" i="1" s="1"/>
  <c r="J87" i="1" s="1"/>
  <c r="K73" i="1"/>
  <c r="L86" i="1"/>
  <c r="L83" i="1"/>
  <c r="L82" i="1"/>
  <c r="L81" i="1"/>
  <c r="L80" i="1"/>
  <c r="L79" i="1"/>
  <c r="L75" i="1"/>
  <c r="L74" i="1"/>
  <c r="L72" i="1"/>
  <c r="L71" i="1"/>
  <c r="L69" i="1"/>
  <c r="L67" i="1"/>
  <c r="L66" i="1"/>
  <c r="L65" i="1"/>
  <c r="L64" i="1"/>
  <c r="L63" i="1"/>
  <c r="L61" i="1"/>
  <c r="L59" i="1"/>
  <c r="L56" i="1"/>
  <c r="K84" i="1"/>
  <c r="K78" i="1"/>
  <c r="K70" i="1"/>
  <c r="K68" i="1"/>
  <c r="K62" i="1"/>
  <c r="K60" i="1"/>
  <c r="K58" i="1"/>
  <c r="K55" i="1"/>
  <c r="J84" i="1"/>
  <c r="J78" i="1"/>
  <c r="J73" i="1"/>
  <c r="J70" i="1"/>
  <c r="J68" i="1"/>
  <c r="J62" i="1"/>
  <c r="J60" i="1"/>
  <c r="J58" i="1"/>
  <c r="J55" i="1"/>
  <c r="K49" i="1"/>
  <c r="L48" i="1"/>
  <c r="L46" i="1"/>
  <c r="K47" i="1"/>
  <c r="K45" i="1"/>
  <c r="J45" i="1"/>
  <c r="J47" i="1"/>
  <c r="L43" i="1"/>
  <c r="L41" i="1"/>
  <c r="J143" i="1" l="1"/>
  <c r="L229" i="1"/>
  <c r="L230" i="1"/>
  <c r="L227" i="1"/>
  <c r="K239" i="1"/>
  <c r="K238" i="1" s="1"/>
  <c r="L240" i="1"/>
  <c r="L172" i="1"/>
  <c r="K249" i="1"/>
  <c r="J221" i="1"/>
  <c r="L195" i="1"/>
  <c r="J119" i="1"/>
  <c r="K200" i="1"/>
  <c r="L212" i="1"/>
  <c r="L174" i="1"/>
  <c r="J220" i="1"/>
  <c r="L198" i="1"/>
  <c r="L170" i="1"/>
  <c r="L158" i="1"/>
  <c r="L162" i="1"/>
  <c r="L160" i="1"/>
  <c r="L179" i="1"/>
  <c r="L144" i="1"/>
  <c r="L128" i="1"/>
  <c r="L129" i="1"/>
  <c r="L135" i="1"/>
  <c r="J57" i="1"/>
  <c r="L140" i="1"/>
  <c r="J200" i="1"/>
  <c r="L200" i="1" s="1"/>
  <c r="L150" i="1"/>
  <c r="J189" i="1"/>
  <c r="K221" i="1"/>
  <c r="L186" i="1"/>
  <c r="L115" i="1"/>
  <c r="L146" i="1"/>
  <c r="K189" i="1"/>
  <c r="L58" i="1"/>
  <c r="L124" i="1"/>
  <c r="L55" i="1"/>
  <c r="L60" i="1"/>
  <c r="J133" i="1"/>
  <c r="L133" i="1" s="1"/>
  <c r="L122" i="1"/>
  <c r="L68" i="1"/>
  <c r="J95" i="1"/>
  <c r="J94" i="1" s="1"/>
  <c r="L102" i="1"/>
  <c r="L87" i="1"/>
  <c r="K143" i="1"/>
  <c r="L143" i="1" s="1"/>
  <c r="J114" i="1"/>
  <c r="K98" i="1"/>
  <c r="L73" i="1"/>
  <c r="L117" i="1"/>
  <c r="K119" i="1"/>
  <c r="K114" i="1" s="1"/>
  <c r="L120" i="1"/>
  <c r="L103" i="1"/>
  <c r="J77" i="1"/>
  <c r="K57" i="1"/>
  <c r="L70" i="1"/>
  <c r="L88" i="1"/>
  <c r="L96" i="1"/>
  <c r="L62" i="1"/>
  <c r="K77" i="1"/>
  <c r="L78" i="1"/>
  <c r="K44" i="1"/>
  <c r="J44" i="1"/>
  <c r="L47" i="1"/>
  <c r="L45" i="1"/>
  <c r="K42" i="1"/>
  <c r="K40" i="1"/>
  <c r="K37" i="1"/>
  <c r="J42" i="1"/>
  <c r="J40" i="1"/>
  <c r="J37" i="1"/>
  <c r="L35" i="1"/>
  <c r="L33" i="1"/>
  <c r="L31" i="1"/>
  <c r="L29" i="1"/>
  <c r="L27" i="1"/>
  <c r="L26" i="1"/>
  <c r="K34" i="1"/>
  <c r="K32" i="1"/>
  <c r="K30" i="1"/>
  <c r="K28" i="1"/>
  <c r="K25" i="1"/>
  <c r="J34" i="1"/>
  <c r="J32" i="1"/>
  <c r="J30" i="1"/>
  <c r="J28" i="1"/>
  <c r="J25" i="1"/>
  <c r="L21" i="1"/>
  <c r="L23" i="1"/>
  <c r="L22" i="1"/>
  <c r="L20" i="1"/>
  <c r="K19" i="1"/>
  <c r="K18" i="1" s="1"/>
  <c r="J19" i="1"/>
  <c r="J18" i="1" s="1"/>
  <c r="L17" i="1"/>
  <c r="L16" i="1"/>
  <c r="L15" i="1"/>
  <c r="L14" i="1"/>
  <c r="L13" i="1"/>
  <c r="L12" i="1"/>
  <c r="K10" i="1"/>
  <c r="K9" i="1" s="1"/>
  <c r="L11" i="1"/>
  <c r="J10" i="1"/>
  <c r="J9" i="1" s="1"/>
  <c r="J262" i="1"/>
  <c r="J249" i="1" s="1"/>
  <c r="J308" i="1"/>
  <c r="L44" i="1" l="1"/>
  <c r="K244" i="1"/>
  <c r="L249" i="1"/>
  <c r="J307" i="1"/>
  <c r="L308" i="1"/>
  <c r="L238" i="1"/>
  <c r="L239" i="1"/>
  <c r="L262" i="1"/>
  <c r="L189" i="1"/>
  <c r="J39" i="1"/>
  <c r="J36" i="1" s="1"/>
  <c r="J54" i="1"/>
  <c r="L57" i="1"/>
  <c r="K220" i="1"/>
  <c r="K95" i="1"/>
  <c r="L119" i="1"/>
  <c r="L77" i="1"/>
  <c r="J127" i="1"/>
  <c r="J126" i="1" s="1"/>
  <c r="J24" i="1"/>
  <c r="K127" i="1"/>
  <c r="K54" i="1"/>
  <c r="L54" i="1" s="1"/>
  <c r="L114" i="1"/>
  <c r="L32" i="1"/>
  <c r="L34" i="1"/>
  <c r="L30" i="1"/>
  <c r="L40" i="1"/>
  <c r="K39" i="1"/>
  <c r="L42" i="1"/>
  <c r="L37" i="1"/>
  <c r="L28" i="1"/>
  <c r="L18" i="1"/>
  <c r="K24" i="1"/>
  <c r="L25" i="1"/>
  <c r="L19" i="1"/>
  <c r="L9" i="1"/>
  <c r="L10" i="1"/>
  <c r="J8" i="1" l="1"/>
  <c r="J53" i="1"/>
  <c r="J7" i="1" s="1"/>
  <c r="J288" i="1"/>
  <c r="L307" i="1"/>
  <c r="L24" i="1"/>
  <c r="K243" i="1"/>
  <c r="L127" i="1"/>
  <c r="K126" i="1"/>
  <c r="L126" i="1" s="1"/>
  <c r="K94" i="1"/>
  <c r="K36" i="1"/>
  <c r="L36" i="1" s="1"/>
  <c r="L39" i="1"/>
  <c r="K53" i="1" l="1"/>
  <c r="K8" i="1"/>
  <c r="L8" i="1" s="1"/>
  <c r="L288" i="1"/>
  <c r="J244" i="1"/>
  <c r="L94" i="1"/>
  <c r="L53" i="1"/>
  <c r="J243" i="1" l="1"/>
  <c r="L244" i="1"/>
  <c r="K7" i="1"/>
  <c r="J349" i="1" l="1"/>
  <c r="L243" i="1"/>
  <c r="L7" i="1"/>
  <c r="K349" i="1"/>
  <c r="L349" i="1" s="1"/>
</calcChain>
</file>

<file path=xl/sharedStrings.xml><?xml version="1.0" encoding="utf-8"?>
<sst xmlns="http://schemas.openxmlformats.org/spreadsheetml/2006/main" count="1061" uniqueCount="657">
  <si>
    <t>000</t>
  </si>
  <si>
    <t>2 02 39 999 04 0026 150</t>
  </si>
  <si>
    <t>Субвенции бюджетам городских округов на финансовое обеспечение государственных гарантий реализации прав граждан на получение общедоступного и бесплатного образования в муниципальных общеобразовательных организациях в Московской области - на оплату труда административно-хозяйственных, учебно-вспомогательных и иных работников</t>
  </si>
  <si>
    <t>001</t>
  </si>
  <si>
    <t>2 02 39 999 04 0027 150</t>
  </si>
  <si>
    <t>Субвенции бюджетам городских округов на финансовое обеспечение государственных гарантий реализации прав граждан на получение общедоступного и бесплатного образования в муниципальных общеобразовательных организациях в Московской области - на оплату труда педагогических работников</t>
  </si>
  <si>
    <t>2 02 39 999 04 0028 150</t>
  </si>
  <si>
    <t>Субвенции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образования в муниципальных общеобразовательных организациях в Московской области - на приобретение учебников и учебных пособий, средств обучения, игр, игрушек</t>
  </si>
  <si>
    <t>2 02 39 999 04 0032 150</t>
  </si>
  <si>
    <t>Субвенции бюджетам городских округов Московской области на финансовое обеспечение получения гражданами дошкольного образования в частных дошкольных образовательных организациях в Московской области - на оплату труда педагогических работников</t>
  </si>
  <si>
    <t>2 02 39 999 04 0034 150</t>
  </si>
  <si>
    <t>Субвенции бюджетам городских округов Московской области на финансовое обеспечение получения гражданами дошкольного образования в частных дошкольных образовательных организациях в Московской области - на приобретение учебников и учебных пособий, средств обучения, игр, игрушек</t>
  </si>
  <si>
    <t>2 02 39 999 04 0036 150</t>
  </si>
  <si>
    <t>Субвенции на финансовое обеспечение получения гражданами дошкольного  образования в частных  дошкольных образовательных организациях в Московской области - на  оплату труда работников учебно-вспомогательного и прочего персонала</t>
  </si>
  <si>
    <t>2 02 39 999 04 0061 150</t>
  </si>
  <si>
    <t>Субвенции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 на оплату труда педагогических работников</t>
  </si>
  <si>
    <t>2 02 39 999 04 0063 150</t>
  </si>
  <si>
    <t>Субвенции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 на приобретение учебников и учебных пособий, средств обучения, игр, игрушек</t>
  </si>
  <si>
    <t>2 02 39 999 04 0065 150</t>
  </si>
  <si>
    <t>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 на расходы на выплату пособия педагогическим работникам (молодым специалистам) муниципальных дошкольных образовательных организаций в Московской области</t>
  </si>
  <si>
    <t>2 02 39 999 04 0066 150</t>
  </si>
  <si>
    <t>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 на оплату труда учебно-вспомогательного и прочего  персонала</t>
  </si>
  <si>
    <t>2 02 39 999 04 0071 150</t>
  </si>
  <si>
    <t>Субвенции бюджетам городских округов Московской области на финансовое обеспечение получения гражданами дошкольного, начального общего, основного общего,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 на оплату труда педагогических работников</t>
  </si>
  <si>
    <t>2 02 39 999 04 0072 150</t>
  </si>
  <si>
    <t>Субвенции бюджетам городских округов Московской области на финансовое обеспечение получения гражданами дошкольного, начального общего, основного общего и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 на приобретение учебников и учебных пособий. средств обучения, игр, игрушек</t>
  </si>
  <si>
    <t>2 02 39 999 04 0073 150</t>
  </si>
  <si>
    <t>Субвенции бюджетам городских округов Московской области на финансовое обеспечение получения гражданами дошкольного, начального общего, основного общего, среднего общего образования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 - на оплату труда административно-хозяйственных, учебно-вспомогательных и иных работников</t>
  </si>
  <si>
    <t>2 02 39 999 04 0075 150</t>
  </si>
  <si>
    <t>Субвенции бюджетам городских округов обеспечение питанием отдельных категорий обучающихся по очной форме обучения в частных общеобразовательных организациях в Московской области, осуществляющих образовательную деятельность по имеющим государственную аккредитацию основным общеобразовательным программам</t>
  </si>
  <si>
    <t>2 02 39 999 04 0081 150</t>
  </si>
  <si>
    <t>Субвенции бюджетам городских округов на обеспечение дополнительного образования детей в муниципальных общеобразовательных организациях в Московской области  - на  оплату труда педагогических работников</t>
  </si>
  <si>
    <t>2 02 39 999 04 0082 150</t>
  </si>
  <si>
    <t>Субвенции бюджетам городских округов на обеспечение дополнительного образования детей в муниципальных общеобразовательных организациях в Московской области  - на  оплату труда административно хозяйственных, учебно-вспомогательных и иных работников</t>
  </si>
  <si>
    <t>2 02 39 999 04 0083 150</t>
  </si>
  <si>
    <t xml:space="preserve">Субвенции бюджетам городских округов на обеспечение дополнительного образования детей в муниципальных общеобразовательных организациях в Московской области  - на приобретение учебников и учебных пособий, средств обучения, игр, игрушек  </t>
  </si>
  <si>
    <t>2 02 40 000 00 0000 150</t>
  </si>
  <si>
    <t>Иные межбюджетные трансферты</t>
  </si>
  <si>
    <t>Код главы</t>
  </si>
  <si>
    <t>Код дохода</t>
  </si>
  <si>
    <t>Наименование кода дохода</t>
  </si>
  <si>
    <t>2 02 45 050 04 0000 150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</si>
  <si>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</si>
  <si>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2024 год</t>
  </si>
  <si>
    <t>2 02 49 999 00 0000 150</t>
  </si>
  <si>
    <t>Прочие межбюджетные трансферты, передаваемые бюджетам</t>
  </si>
  <si>
    <t>1 00 00 000 00 0000 000</t>
  </si>
  <si>
    <t>НАЛОГОВЫЕ И НЕНАЛОГОВЫЕ ДОХОДЫ</t>
  </si>
  <si>
    <t>2 02 49 999 04 0000 150</t>
  </si>
  <si>
    <t>Прочие межбюджетные трансферты, передаваемые бюджетам городских округов</t>
  </si>
  <si>
    <t>Налоговые доходы</t>
  </si>
  <si>
    <t>2 02 49 999 04 0018 150</t>
  </si>
  <si>
    <t>Иные межбюджетные трансферты, предоставляемые бюджетам городских округов на финансовое обеспечение стимулирующих выплат работникам  организаций дополнительного образования сферы культуры Московской области с высоким уровнем достижений работы педагогического коллектива по дополнительному образованию в сфере культуры</t>
  </si>
  <si>
    <t>1 01 00 000 00 0000 000</t>
  </si>
  <si>
    <t>НАЛОГИ НА ПРИБЫЛЬ, ДОХОДЫ</t>
  </si>
  <si>
    <t>1 01 02 000 01 0000 110</t>
  </si>
  <si>
    <t>Налог на доходы физических лиц</t>
  </si>
  <si>
    <t>2 02 49 999 04 0029 150</t>
  </si>
  <si>
    <t>Иные межбюджетные трансферты, предоставляемые бюджетам городских округов на благоустройство общественных территорий вблизи водных объектов</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</si>
  <si>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</si>
  <si>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</si>
  <si>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182</t>
  </si>
  <si>
    <t>2 02 49 999 04 0037 150</t>
  </si>
  <si>
    <t>Иные межбюджетные трансферты, предоставляемые бюджетам городских округов на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</si>
  <si>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</si>
  <si>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</si>
  <si>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2 02 49 999 04 0045 150</t>
  </si>
  <si>
    <t>Иные межбюджетные трансферты, предоставляемые бюджетам городских округов на строительство объектов капитального строительства при благоустройстве общественных территорий</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</si>
  <si>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</si>
  <si>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</si>
  <si>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2 02 49 999 04 0052 150</t>
  </si>
  <si>
    <t>Иные межбюджетные трансферты, предоставляемые бюджетам городских округов на реализацию первоочередных мероприятий по капитальному ремонту сетей теплоснабжения муниципальной собственности</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</si>
  <si>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</si>
  <si>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</si>
  <si>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2 18 00 000 00 0000 000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</si>
  <si>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</si>
  <si>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</si>
  <si>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</si>
  <si>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2 18 00 000 00 0000 150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</si>
  <si>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</si>
  <si>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1 01 02 130 01 0000 110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</si>
  <si>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</si>
  <si>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2 18 04 000 04 0000 150</t>
  </si>
  <si>
    <t>Доходы бюджетов городских округов от возврата организациями остатков субсидий прошлых лет</t>
  </si>
  <si>
    <t>2 18 04 010 04 0000 150</t>
  </si>
  <si>
    <t>Доходы бюджетов городских округов от возврата бюджетными учреждениями остатков субсидий прошлых лет</t>
  </si>
  <si>
    <t>1 01 02 140 01 0000 110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</si>
  <si>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</si>
  <si>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2 18 04 030 04 0000 150</t>
  </si>
  <si>
    <t>Доходы бюджетов городских округов от возврата иными организациями остатков субсидий прошлых лет</t>
  </si>
  <si>
    <t>1 03 00 000 00 0000 000</t>
  </si>
  <si>
    <t>НАЛОГИ НА ТОВАРЫ (РАБОТЫ, УСЛУГИ), РЕАЛИЗУЕМЫЕ НА ТЕРРИТОРИИ РОССИЙСКОЙ ФЕДЕРАЦИИ</t>
  </si>
  <si>
    <t>1 03 02 000 01 0000 110</t>
  </si>
  <si>
    <t>Акцизы по подакцизным товарам (продукции), производимым на территории Российской Федерации</t>
  </si>
  <si>
    <t>2 19 00 000 00 0000 000</t>
  </si>
  <si>
    <t>ВОЗВРАТ ОСТАТКОВ СУБСИДИЙ, СУБВЕНЦИЙ И ИНЫХ МЕЖБЮДЖЕТНЫХ ТРАНСФЕРТОВ, ИМЕЮЩИХ ЦЕЛЕВОЕ НАЗНАЧЕНИЕ, ПРОШЛЫХ ЛЕТ</t>
  </si>
  <si>
    <t>2 19 00 000 04 0000 150</t>
  </si>
  <si>
    <t>Возврат остатков субсидий, субвенций и иных межбюджетных трансфертов, имеющих целевое назначение, прошлых лет из бюджетов городских округов</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</si>
  <si>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</si>
  <si>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</si>
  <si>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2 19 60 010 04 0000 150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</si>
  <si>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</si>
  <si>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ИТОГО  </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</si>
  <si>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</si>
  <si>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</si>
  <si>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</si>
  <si>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</si>
  <si>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</si>
  <si>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</si>
  <si>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1 05 00 000 00 0000 000</t>
  </si>
  <si>
    <t>НАЛОГИ НА СОВОКУПНЫЙ ДОХОД</t>
  </si>
  <si>
    <t>1 05 01 000 00 0000 110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</si>
  <si>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</si>
  <si>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</si>
  <si>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1 05 01 011 01 0000 110</t>
  </si>
  <si>
    <t>1 05 01 021 01 0000 110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</si>
  <si>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</si>
  <si>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1 05 02 000 02 0000 110</t>
  </si>
  <si>
    <t>Единый налог на вмененный доход для отдельных видов деятельности</t>
  </si>
  <si>
    <t>1 05 03 000 01 0000 110</t>
  </si>
  <si>
    <t>Единый сельскохозяйственный налог</t>
  </si>
  <si>
    <t>1 05 03 010 01 0000 110</t>
  </si>
  <si>
    <t>1 05 04 000 02 0000 110</t>
  </si>
  <si>
    <t>Налог, взимаемый в связи с применением патентной системы налогообложения</t>
  </si>
  <si>
    <t>1 05 04 010 02 0000 110</t>
  </si>
  <si>
    <t>Налог, взимаемый в связи с применением патентной системы налогообложения, зачисляемый в бюджеты городских округов</t>
  </si>
  <si>
    <t>1 05 07 000 01 0000 110</t>
  </si>
  <si>
    <t>Налог, взимаемый в связи с применением специального налогового режима "Автоматизированная упрощенная система налогообложения"</t>
  </si>
  <si>
    <t>1 06 00 000 00 0000 000</t>
  </si>
  <si>
    <t>НАЛОГИ НА ИМУЩЕСТВО</t>
  </si>
  <si>
    <t>1 06 01 000 00 0000 110</t>
  </si>
  <si>
    <t>Налог на имущество физических лиц</t>
  </si>
  <si>
    <t>1 06 01 020 04 0000 110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</si>
  <si>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</si>
  <si>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1 06 06 000 00 0000 110</t>
  </si>
  <si>
    <t>Земельный налог</t>
  </si>
  <si>
    <t>1 06 06 030 00 0000 110</t>
  </si>
  <si>
    <t>Земельный налог с организаций</t>
  </si>
  <si>
    <t>1 06 06 032 04 0000 110</t>
  </si>
  <si>
    <t>Земельный налог с организаций, обладающих земельным участком, расположенным в границах городских округов</t>
  </si>
  <si>
    <t>1 06 06 040 00 0000 110</t>
  </si>
  <si>
    <t>Земельный налог с физических лиц</t>
  </si>
  <si>
    <t>1 06 06 042 04 0000 110</t>
  </si>
  <si>
    <t>Земельный налог с физических лиц, обладающих земельным участком, расположенным в границах городских округов</t>
  </si>
  <si>
    <t>1 08 00 000 00 0000 000</t>
  </si>
  <si>
    <t>ГОСУДАРСТВЕННАЯ ПОШЛИНА</t>
  </si>
  <si>
    <t>1 08 03 000 01 0000 110</t>
  </si>
  <si>
    <t>Государственная пошлина по делам, рассматриваемым в судах общей юрисдикции, мировыми судьями</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</si>
  <si>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</si>
  <si>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</si>
  <si>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1 08 07 000 01 0000 110</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</si>
  <si>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</si>
  <si>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</si>
  <si>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1 08 07 150 01 1000 110</t>
  </si>
  <si>
    <t>1 10 00 000 00 0000 000</t>
  </si>
  <si>
    <t>Неналоговые доходы</t>
  </si>
  <si>
    <t>1 11 00 000 00 0000 000</t>
  </si>
  <si>
    <t>ДОХОДЫ ОТ ИСПОЛЬЗОВАНИЯ ИМУЩЕСТВА, НАХОДЯЩЕГОСЯ В ГОСУДАРСТВЕННОЙ И МУНИЦИПАЛЬНОЙ СОБСТВЕННОСТИ</t>
  </si>
  <si>
    <t>1 11 01 000 00 0000 120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</si>
  <si>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</si>
  <si>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1 11 01 040 04 0000 120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</si>
  <si>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</si>
  <si>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</si>
  <si>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</si>
  <si>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</si>
  <si>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</si>
  <si>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1 11 05 012 04 0000 120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</si>
  <si>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</si>
  <si>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008</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</si>
  <si>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</si>
  <si>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</si>
  <si>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1 11 05 024 04 0000 120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</si>
  <si>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</si>
  <si>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1 11 05 030 00 0000 120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</si>
  <si>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</si>
  <si>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1 11 05 034 04 0002 120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</si>
  <si>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 МУ "МФК "Триумф"</t>
  </si>
  <si>
    <t>004</t>
  </si>
  <si>
    <t>1 11 05 034 04 0004 120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</si>
  <si>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 МУ "ОКБЖКХ"</t>
  </si>
  <si>
    <t>1 11 05 034 04 0005 120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</si>
  <si>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 МУ "Дирекция централизованного обеспечения"</t>
  </si>
  <si>
    <t>1 11 05 034 04 0008 120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</si>
  <si>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 МУ "Дирекция парков"</t>
  </si>
  <si>
    <t>003</t>
  </si>
  <si>
    <t>1 11 05 034 04 0012 120</t>
  </si>
  <si>
    <t xml:space="preserve">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 Комитет по ФКиС	</t>
  </si>
  <si>
    <t>1 11 05 070 00 0000 120</t>
  </si>
  <si>
    <t>Доходы от сдачи в аренду имущества, составляющего государственную (муниципальную) казну (за исключением земельных участков)</t>
  </si>
  <si>
    <t>1 11 05 074 04 0000 120</t>
  </si>
  <si>
    <t>Доходы от сдачи в аренду имущества, составляющего казну городских округов (за исключением земельных участков)</t>
  </si>
  <si>
    <t>1 11 05 092 04 0000 120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</si>
  <si>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</si>
  <si>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1 11 05 092 04 0005 120</t>
  </si>
  <si>
    <t>Доходы от заключения договоров на размещение и эксплуатацию плоскостных парковок вне границ улично-дорожной сети на территории земельных участков, предоставленных в пользование МУ «Дирекция централизованного обеспечения»</t>
  </si>
  <si>
    <t>1 11 05 300 00 0000 120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</si>
  <si>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</si>
  <si>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1 11 05 312 04 0000 120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</si>
  <si>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</si>
  <si>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1 11 05 324 04 0000 120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</si>
  <si>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</si>
  <si>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</si>
  <si>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</si>
  <si>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</si>
  <si>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</si>
  <si>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1 11 09 044 04 0002 120</t>
  </si>
  <si>
    <t>Прочие поступления от использования имущества, находящегося в  собственности городских округов – плата за социальный найм жилья</t>
  </si>
  <si>
    <t>1 11 09 044 04 0003 120</t>
  </si>
  <si>
    <t>Прочие поступления от использования имущества, находящегося в  собственности городских округов –  поступления за коммерческий найм жилья и от сдачи в аренду жилых помещений юридическим лицам</t>
  </si>
  <si>
    <t>1 11 09 044 04 0004 120</t>
  </si>
  <si>
    <t>Прочие поступления от использования имущества, находящегося в собственности городских округов – плата за размещение объектов на землях или земельных участках, находящихся в муниципальной собственности или собственность на которые не разграничена, без предоставления земельных участков и установления сервитутов, расположенных в границах городских округов</t>
  </si>
  <si>
    <t>1 11 09 044 04 0005 120</t>
  </si>
  <si>
    <t xml:space="preserve">Прочие поступления от использования имущества, находящегося в собственности городских округов - плата за организацию ярмарок </t>
  </si>
  <si>
    <t>1 11 09 044 04 0008 120</t>
  </si>
  <si>
    <t>Прочие поступления от использования имущества, находящегося в  собственности городских округов –  плата за размещение объектов по организации досуга населения на землях или земельных участках, находящихся в муниципальной собственности или собственность на которые не разграничена, без предоставления земельных участков и установления сервитутов, расположенных в границах городских округов, МУ «Дирекция парков»</t>
  </si>
  <si>
    <t>1 11 09 080 00 0000 120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</si>
  <si>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</si>
  <si>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1 11 09 080 04 0002 120</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</si>
  <si>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установку и эксплуатацию рекламных конструкций)	</t>
  </si>
  <si>
    <t>1 11 09 080 04 0003 120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</si>
  <si>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и эксплуатацию нестационарного торгового объекта)</t>
  </si>
  <si>
    <t>1 12 00 000 00 0000 000</t>
  </si>
  <si>
    <t>ПЛАТЕЖИ ПРИ ПОЛЬЗОВАНИИ ПРИРОДНЫМИ РЕСУРСАМИ</t>
  </si>
  <si>
    <t>1 12 01 000 01 0000 120</t>
  </si>
  <si>
    <t>Плата за негативное воздействие на окружающую среду</t>
  </si>
  <si>
    <t>1 12 01 010 01 0000 120</t>
  </si>
  <si>
    <t>Плата за выбросы загрязняющих веществ в атмосферный воздух стационарными объектами</t>
  </si>
  <si>
    <t>048</t>
  </si>
  <si>
    <t>1 12 01 030 01 0000 120</t>
  </si>
  <si>
    <t>Плата за сбросы загрязняющих веществ в водные объекты</t>
  </si>
  <si>
    <t>1 12 01 040 01 0000 120</t>
  </si>
  <si>
    <t>Плата за размещение отходов производства и потребления</t>
  </si>
  <si>
    <t>1 12 01 041 01 0000 120</t>
  </si>
  <si>
    <t>Плата за размещение отходов производства</t>
  </si>
  <si>
    <t>1 13 00 000 00 0000 000</t>
  </si>
  <si>
    <t>ДОХОДЫ ОТ ОКАЗАНИЯ ПЛАТНЫХ УСЛУГ И КОМПЕНСАЦИИ ЗАТРАТ ГОСУДАРСТВА</t>
  </si>
  <si>
    <t>1 13 01 000 00 0000 130</t>
  </si>
  <si>
    <t>Доходы от оказания платных услуг (работ)</t>
  </si>
  <si>
    <t>1 13 01 500 00 0000 130</t>
  </si>
  <si>
    <t>Плата за оказание услуг по присоединению объектов дорожного сервиса к автомобильным дорогам общего пользования</t>
  </si>
  <si>
    <t>1 13 01 530 04 0000 130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</si>
  <si>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</si>
  <si>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1 13 01 990 00 0000 130</t>
  </si>
  <si>
    <t>Прочие доходы от оказания платных услуг (работ)</t>
  </si>
  <si>
    <t>1 13 01 994 04 0000 130</t>
  </si>
  <si>
    <t>Прочие доходы от оказания платных услуг (работ) получателями средств бюджетов городских округов</t>
  </si>
  <si>
    <t>1 13 01 994 04 0002 130</t>
  </si>
  <si>
    <t>Доходы от оказания платных услуг (плата за оформление родственного, почетного, воинского места захоронения, как семейного (родового) захоронения)</t>
  </si>
  <si>
    <t>1 13 01 994 04 0009 130</t>
  </si>
  <si>
    <t>Доходы от оказания платных услуг (работ) МУ «Дирекция централизованного обеспечения»</t>
  </si>
  <si>
    <t>1 13 02 000 00 0000 130</t>
  </si>
  <si>
    <t>Доходы от компенсации затрат государства</t>
  </si>
  <si>
    <t>1 13 02 990 00 0000 130</t>
  </si>
  <si>
    <t>Прочие доходы от компенсации затрат государства</t>
  </si>
  <si>
    <t>1 13 02 994 04 0000 130</t>
  </si>
  <si>
    <t>Прочие доходы от компенсации затрат бюджетов городских округов</t>
  </si>
  <si>
    <t>1 13 02 994 04 0002 130</t>
  </si>
  <si>
    <t>Доходы от  компенсации затрат бюджета городского округа МУ "МФК "Триумф"</t>
  </si>
  <si>
    <t>1 13 02 994 04 0003 130</t>
  </si>
  <si>
    <t xml:space="preserve">Доходы от  компенсации затрат бюджета городского округа - компенсация за вырубку зеленых насаждений </t>
  </si>
  <si>
    <t>1 13 02 994 04 0004 130</t>
  </si>
  <si>
    <t xml:space="preserve">Поступления от возмещения вреда, причиняемого автомобильным дорогам местного значения транспортными средствами, осуществляющими перевозки тяжеловесных грузов и (или) крупногабаритных грузов   </t>
  </si>
  <si>
    <t>1 13 02 994 04 0005 130</t>
  </si>
  <si>
    <t>Доходы от компенсации затрат МУ «Дирекция централизованного обеспечения»</t>
  </si>
  <si>
    <t>1 13 02 994 04 0006 130</t>
  </si>
  <si>
    <t>Доходы от компенсации затрат бюджета городского округа по возмещению стоимости гарантированного перечня услуг по погребению</t>
  </si>
  <si>
    <t>1 13 02 994 04 0008 130</t>
  </si>
  <si>
    <t>Доходы от компенсации затрат МУ "Дирекция парков"</t>
  </si>
  <si>
    <t>1 14 00 000 00 0000 000</t>
  </si>
  <si>
    <t>ДОХОДЫ ОТ ПРОДАЖИ МАТЕРИАЛЬНЫХ И НЕМАТЕРИАЛЬНЫХ АКТИВОВ</t>
  </si>
  <si>
    <t>1 14 01 000 00 0000 410</t>
  </si>
  <si>
    <t>Доходы от продажи квартир</t>
  </si>
  <si>
    <t>1 14 01 040 04 0000 410</t>
  </si>
  <si>
    <t>Доходы от продажи квартир, находящихся в собственности городских округов</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</si>
  <si>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</si>
  <si>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</si>
  <si>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1 14 02 043 04 0000 410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</si>
  <si>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</si>
  <si>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1 14 06 000 00 0000 430</t>
  </si>
  <si>
    <t>Доходы от продажи земельных участков, находящихся в государственной и муниципальной собственности</t>
  </si>
  <si>
    <t>1 14 06 010 00 0000 430</t>
  </si>
  <si>
    <t>Доходы от продажи земельных участков, государственная собственность на которые не разграничена</t>
  </si>
  <si>
    <t>1 14 06 012 04 0000 430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</si>
  <si>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</si>
  <si>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1 14 06 020 00 0000 430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</si>
  <si>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</si>
  <si>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1 14 06 024 04 0000 430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</si>
  <si>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</si>
  <si>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1 14 06 300 00 0000 430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</si>
  <si>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</si>
  <si>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1 14 06 312 04 0000 430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</si>
  <si>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</si>
  <si>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</si>
  <si>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</si>
  <si>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</si>
  <si>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</si>
  <si>
    <t>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</si>
  <si>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</si>
  <si>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1 16 01 053 01 0000 140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</si>
  <si>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</si>
  <si>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</si>
  <si>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</si>
  <si>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831</t>
  </si>
  <si>
    <t>1 16 01 053 01 0351 140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</si>
  <si>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</si>
  <si>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838</t>
  </si>
  <si>
    <t>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</si>
  <si>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</si>
  <si>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1 16 01 063 01 0008 140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</si>
  <si>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</si>
  <si>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1 16 01 063 01 0009 140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</si>
  <si>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</si>
  <si>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1 16 01 063 01 0023 140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</si>
  <si>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</si>
  <si>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1 16 01 063 01 0101 140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</si>
  <si>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</si>
  <si>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</si>
  <si>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</si>
  <si>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</si>
  <si>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</si>
  <si>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</si>
  <si>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1 16 01 073 01 0000 140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</si>
  <si>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</si>
  <si>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</si>
  <si>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</si>
  <si>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</si>
  <si>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</si>
  <si>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1 16 01 074 01 0000 140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</si>
  <si>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</si>
  <si>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006</t>
  </si>
  <si>
    <t>1 16 01 080 01 0000 140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</si>
  <si>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</si>
  <si>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1 16 01 083 01 0002 140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</si>
  <si>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</si>
  <si>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1 16 01 083 01 0037 140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</si>
  <si>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</si>
  <si>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1 16 01 110 01 0000 140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</si>
  <si>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</si>
  <si>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1 16 01 113 01 9000 140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</si>
  <si>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</si>
  <si>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1 16 01 130 01 0000 140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</si>
  <si>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</si>
  <si>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1 16 01 133 01 9000 140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</si>
  <si>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</si>
  <si>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1 16 01 140 01 0000 140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</si>
  <si>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</si>
  <si>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1 16 01 143 01 0016 140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</si>
  <si>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</si>
  <si>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1 16 01 143 01 0101 140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</si>
  <si>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</si>
  <si>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1 16 01 143 01 9000 140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</si>
  <si>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</si>
  <si>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</si>
  <si>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</si>
  <si>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1 16 01 153 01 0005 140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</si>
  <si>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</si>
  <si>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1 16 01 153 01 0006 140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</si>
  <si>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</si>
  <si>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1 16 01 153 01 9000 140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</si>
  <si>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</si>
  <si>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1 16 01 154 01 0000 140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</si>
  <si>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</si>
  <si>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1 16 01 160 01 0000 140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</si>
  <si>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</si>
  <si>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1 16 01 163 01 0000 140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</si>
  <si>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</si>
  <si>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1 16 01 170 01 0000 140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</si>
  <si>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</si>
  <si>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1 16 01 173 01 0007 140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</si>
  <si>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</si>
  <si>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1 16 01 173 01 9000 140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</si>
  <si>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</si>
  <si>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</si>
  <si>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</si>
  <si>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1 16 01 193 01 0005 140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</si>
  <si>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</si>
  <si>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1 16 01 193 01 0007 140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</si>
  <si>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</si>
  <si>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1 16 01 193 01 0028 140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</si>
  <si>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</si>
  <si>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1 16 01 193 01 0029 140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</si>
  <si>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</si>
  <si>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1 16 01 193 01 0030 140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</si>
  <si>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</si>
  <si>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</si>
  <si>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</si>
  <si>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</si>
  <si>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</si>
  <si>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1 16 01 203 01 0007 140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</si>
  <si>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</si>
  <si>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1 16 01 203 01 0008 140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</si>
  <si>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</si>
  <si>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</si>
  <si>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</si>
  <si>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</si>
  <si>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</si>
  <si>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</si>
  <si>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1 16 02 000 02 0000 140</t>
  </si>
  <si>
    <t>Административные штрафы, установленные законами субъектов Российской Федерации об административных правонарушениях</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</si>
  <si>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</si>
  <si>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</si>
  <si>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816</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</si>
  <si>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</si>
  <si>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</si>
  <si>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</si>
  <si>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</si>
  <si>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1 16 07 010 04 0000 140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</si>
  <si>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</si>
  <si>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1 16 07 010 04 0001 140</t>
  </si>
  <si>
    <t>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"Дирекция централизованного обеспечения"</t>
  </si>
  <si>
    <t>1 16 07 010 04 0002 140</t>
  </si>
  <si>
    <t>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"МФК "Триумф"</t>
  </si>
  <si>
    <t>1 16 07 010 04 0004 140</t>
  </si>
  <si>
    <t xml:space="preserve">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"ОКБЖКХ"	</t>
  </si>
  <si>
    <t>1 16 07 010 04 0006 140</t>
  </si>
  <si>
    <t>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"ЛРС"</t>
  </si>
  <si>
    <t>1 16 07 010 04 0008 140</t>
  </si>
  <si>
    <t>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"Дирекция парков"</t>
  </si>
  <si>
    <t>1 16 07 090 04 0000 140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</si>
  <si>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</si>
  <si>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1 16 07 090 04 0001 140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</si>
  <si>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по договорам аренды земельных участков, государственная собственность на которые не разграничена) </t>
  </si>
  <si>
    <t>1 16 07 090 04 0002 140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</si>
  <si>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по договорам аренды земельных участков, находящихся в собственности городских округов) </t>
  </si>
  <si>
    <t>1 16 07 090 04 0005 140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</si>
  <si>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(МУ "МФК"Триумф")	</t>
  </si>
  <si>
    <t>1 16 07 090 04 0007 140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</si>
  <si>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по договорам аренды имущества. составляющего казну городских округов)</t>
  </si>
  <si>
    <t>1 16 07 090 04 0008 140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</si>
  <si>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МУ "Дирекция парков"	</t>
  </si>
  <si>
    <t>1 16 10 000 00 0000 140</t>
  </si>
  <si>
    <t>Платежи в целях возмещения причиненного ущерба (убытков)</t>
  </si>
  <si>
    <t>1 16 10 030 04 0000 140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</si>
  <si>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</si>
  <si>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1 16 10 031 04 0000 140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</si>
  <si>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</si>
  <si>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1 16 10 031 04 0001 140</t>
  </si>
  <si>
    <t>Возмещение ущерба при возникновении страховых случаев, МУ "Дирекция централизованного обеспечения"</t>
  </si>
  <si>
    <t>1 16 10 031 04 0004 140</t>
  </si>
  <si>
    <t xml:space="preserve">Возмещение ущерба при возникновении страховых случаев, МУ "ОКБЖКХ"	</t>
  </si>
  <si>
    <t>1 16 10 032 04 0000 140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</si>
  <si>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</si>
  <si>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</si>
  <si>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</si>
  <si>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1 16 10 100 04 0000 140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</si>
  <si>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</si>
  <si>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1 16 10 120 00 0000 140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</si>
  <si>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</si>
  <si>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1 16 10 123 01 0041 140</t>
  </si>
  <si>
    <t>Доходы от денежных взысканий (штрафов), поступающих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в 2019 году (за исключением доходов, направляемых на формирование муниципального дорожного фонда)</t>
  </si>
  <si>
    <t>160</t>
  </si>
  <si>
    <t>188</t>
  </si>
  <si>
    <t>1 16 11 000 01 0000 140</t>
  </si>
  <si>
    <t>Платежи, уплачиваемые в целях возмещения вреда</t>
  </si>
  <si>
    <t>1 16 11 050 01 0000 140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</si>
  <si>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</si>
  <si>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856</t>
  </si>
  <si>
    <t>1 17 00 000 00 0000 000</t>
  </si>
  <si>
    <t>ПРОЧИЕ НЕНАЛОГОВЫЕ ДОХОДЫ</t>
  </si>
  <si>
    <t>1 17 05 000 00 0000 180</t>
  </si>
  <si>
    <t>Прочие неналоговые доходы</t>
  </si>
  <si>
    <t>1 17 05 040 04 0000 180</t>
  </si>
  <si>
    <t>Прочие неналоговые доходы бюджетов городских округов</t>
  </si>
  <si>
    <t>1 17 05 040 04 0002 180</t>
  </si>
  <si>
    <t xml:space="preserve">Прочие неналоговые доходы бюджетов городских округов в части поступления платежей за предоставление мест для создания семейных (родовых) захоронений </t>
  </si>
  <si>
    <t>2 00 00 000 00 0000 000</t>
  </si>
  <si>
    <t>БЕЗВОЗМЕЗДНЫЕ ПОСТУПЛЕНИЯ</t>
  </si>
  <si>
    <t>2 02 00 000 00 0000 000</t>
  </si>
  <si>
    <t>БЕЗВОЗМЕЗДНЫЕ ПОСТУПЛЕНИЯ ОТ ДРУГИХ БЮДЖЕТОВ БЮДЖЕТНОЙ СИСТЕМЫ РОССИЙСКОЙ ФЕДЕРАЦИИ</t>
  </si>
  <si>
    <t>2 02 10 000 00 0000 150</t>
  </si>
  <si>
    <t>Дотации бюджетам бюджетной системы Российской Федерации</t>
  </si>
  <si>
    <t>2 02 19 999 00 0000 150</t>
  </si>
  <si>
    <t>Прочие дотации</t>
  </si>
  <si>
    <t>2 02 19 999 04 0000 150</t>
  </si>
  <si>
    <t>Прочие дотации бюджетам городских округов</t>
  </si>
  <si>
    <t>2 02 20 000 00 0000 150</t>
  </si>
  <si>
    <t>Субсидии бюджетам бюджетной системы Российской Федерации (межбюджетные субсидии)</t>
  </si>
  <si>
    <t>2 02 25 172 04 0000 150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</si>
  <si>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</si>
  <si>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2 02 25 213 04 0000 150</t>
  </si>
  <si>
    <t>Субсидии бюджетам городских округов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</si>
  <si>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2 02 25 229 04 0000 150</t>
  </si>
  <si>
    <t>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</si>
  <si>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2 02 25 243 04 0000 150</t>
  </si>
  <si>
    <t>Субсидии бюджетам городских округов на строительство и реконструкцию (модернизацию) объектов питьевого водоснабжения</t>
  </si>
  <si>
    <t>2 02 25 253 04 0000 150</t>
  </si>
  <si>
    <t>Субсидии бюджетам городских округов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</si>
  <si>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2 02 25 304 04 0000 150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</si>
  <si>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</si>
  <si>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2 02 25 497 04 0000 150</t>
  </si>
  <si>
    <t>Субсидии бюджетам городских округов на реализацию мероприятий по обеспечению жильем молодых семей</t>
  </si>
  <si>
    <t>2 02 25 517 04 0000 150</t>
  </si>
  <si>
    <t>Субсидии бюджетам городских округов на поддержку творческой деятельности и техническое оснащение детских и кукольных театров</t>
  </si>
  <si>
    <t>2 02 25 519 00 0000 150</t>
  </si>
  <si>
    <t>Субсидии бюджетам на поддержку отрасли культуры</t>
  </si>
  <si>
    <t>2 02 25 519 04 0018 150</t>
  </si>
  <si>
    <t>Субсидии бюджетам городских округов на поддержку отрасли культуры (модернизация библиотек в части комплектования книжных фондов муниципальных  общедоступных библиотек)</t>
  </si>
  <si>
    <t>2 02 25 555 04 0000 150</t>
  </si>
  <si>
    <t>Субсидии бюджетам городских округов на реализацию программ формирования современной городской среды</t>
  </si>
  <si>
    <t>2 02 25 750 04 0000 150</t>
  </si>
  <si>
    <t>Субсидии бюджетам городских округов на реализацию мероприятий по модернизации школьных систем образования</t>
  </si>
  <si>
    <t>2 02 29 999 00 0000 150</t>
  </si>
  <si>
    <t>Прочие субсидии</t>
  </si>
  <si>
    <t>2 02 29 999 04 0000 150</t>
  </si>
  <si>
    <t>Прочие субсидии бюджетам городских округов</t>
  </si>
  <si>
    <t>2 02 29 999 04 0023 150</t>
  </si>
  <si>
    <t>Субсидии бюджетам городских округов на государственную поддержку частных дошкольных образовательных организаций,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с целью возмещения расходов на присмотр и уход, содержание имущества и арендную плату за использование помещений</t>
  </si>
  <si>
    <t>2 02 29 999 04 0028 150</t>
  </si>
  <si>
    <t>Субсидии бюджетам городских округов на укрепление материально-технической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t>
  </si>
  <si>
    <t>2 02 29 999 04 0037 150</t>
  </si>
  <si>
    <t>Субсидии бюджетам городских округов на проектирование и строительство дошкольных образовательных организаций</t>
  </si>
  <si>
    <t>2 02 29 999 04 0043 150</t>
  </si>
  <si>
    <t xml:space="preserve">Субсидии на создание и содержание дополнительных мест для детей в возрасте от 1,5 до 7 лет в организациях, осуществляющих присмотр и уход за детьми </t>
  </si>
  <si>
    <t>2 02 29 999 04 0048 150</t>
  </si>
  <si>
    <t>Субсидии бюджетам городских округов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t>
  </si>
  <si>
    <t>2 02 29 999 04 0054 150</t>
  </si>
  <si>
    <t>Субсидии бюджетам городских округов на проведение работ по капитальному ремонту зданий региональных (муниципальных) общеобразовательных организаций</t>
  </si>
  <si>
    <t>2 02 29 999 04 0055 150</t>
  </si>
  <si>
    <t>Субсидии бюджетам городских округов на капитальные вложения в муниципальные объекты физической культуры и спорта</t>
  </si>
  <si>
    <t>2 02 29 999 04 0058 150</t>
  </si>
  <si>
    <t>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</si>
  <si>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2 02 29 999 04 0064 150</t>
  </si>
  <si>
    <t>Субсидии бюджетам городских округов на мероприятия по разработке проектно-сметной документации на проведение капитального ремонта зданий муниципальных общеобразовательных организаций в Московской области</t>
  </si>
  <si>
    <t>2 02 29 999 04 0074 150</t>
  </si>
  <si>
    <t>Субсидии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 (благоустройство детских скверов)</t>
  </si>
  <si>
    <t>2 02 29 999 04 0077 150</t>
  </si>
  <si>
    <t>Субсидии на мероприятия по организации отдыха детей в каникулярное время</t>
  </si>
  <si>
    <t>2 02 29 999 04 0078 150</t>
  </si>
  <si>
    <t>Субсидии на организацию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и частных общеобразовательных организациях в Московской области</t>
  </si>
  <si>
    <t>2 02 29 999 04 0082 150</t>
  </si>
  <si>
    <t>Субсидии бюджетам городских округов на благоустройство лесопарковых зон</t>
  </si>
  <si>
    <t>2 02 29 999 04 0083 150</t>
  </si>
  <si>
    <t>Субсидии бюджетам городских округов на устройство и модернизацию контейнерных площадок</t>
  </si>
  <si>
    <t>2 02 29 999 04 0086 150</t>
  </si>
  <si>
    <t>Субсидии бюджетам городских округов на внедрение современных средств наблюдения и оповещения о правонарушениях в подъездах многоквартирных домов Московской области</t>
  </si>
  <si>
    <t>2 02 29 999 04 0091 150</t>
  </si>
  <si>
    <t>субсидии на реализацию проектов граждан, сформированных в рамках практик инициативного бюджетирования</t>
  </si>
  <si>
    <t>2 02 29 999 04 0093 150</t>
  </si>
  <si>
    <t>Субсидии бюджетам городских округов на благоустройство территорий муниципальных общеобразовательных организаций, в зданиях которых выполнен капитальный ремонт</t>
  </si>
  <si>
    <t>2 02 29 999 04 0095 150</t>
  </si>
  <si>
    <t>Субсидии бюджетам городских округов на проведение ремонта объектов муниципальных культурно-досуговых учреждений</t>
  </si>
  <si>
    <t>2 02 29 999 04 0096 150</t>
  </si>
  <si>
    <t>Субсидии бюджетам городских округов на капитальный ремонт сетей теплоснабжения на территории муниципальных образований Московской области</t>
  </si>
  <si>
    <t>2 02 29 999 04 0097 150</t>
  </si>
  <si>
    <t>Субсидии бюджетам городских округов на реализацию мероприятий по строительству и реконструкции объектов теплоснабжения</t>
  </si>
  <si>
    <t>2 02 29 999 04 0098 150</t>
  </si>
  <si>
    <t>Субсидии бюджетам городских округов на реализацию мероприятий по капитальному ремонту объектов теплоснабжения</t>
  </si>
  <si>
    <t>2 02 29 999 04 0099 150</t>
  </si>
  <si>
    <t xml:space="preserve">Субсидии бюджетам городских округов на реализацию мероприятий по капитальному ремонту сетей теплоснабжения на территории муниципальных образований	</t>
  </si>
  <si>
    <t>2 02 30 000 00 0000 150</t>
  </si>
  <si>
    <t>Субвенции бюджетам бюджетной системы Российской Федерации</t>
  </si>
  <si>
    <t>2 02 30 024 00 0000 150</t>
  </si>
  <si>
    <t>Субвенции местным бюджетам на выполнение передаваемых полномочий субъектов Российской Федерации</t>
  </si>
  <si>
    <t>2 02 30 024 04 0011 150</t>
  </si>
  <si>
    <t>Субвенции бюджетам городских округов на создание административных комиссий, уполномоченных рассматривать дела об административных правонарушениях в сфере благоустройства</t>
  </si>
  <si>
    <t>2 02 30 024 04 0012 150</t>
  </si>
  <si>
    <t>Субвенции бюджетам городских округов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t>
  </si>
  <si>
    <t>2 02 30 024 04 0013 150</t>
  </si>
  <si>
    <t>Субвенции бюджетам городских округов на осуществление переданных полномочий Московской области по транспортировке в морг, включая погрузочно-разгрузочные работы, с мест обнаружения или происшествия умерших для производства судебно-медицинской экспертизы</t>
  </si>
  <si>
    <t>2 02 30 024 04 0018 150</t>
  </si>
  <si>
    <t>Субвенции бюджетам городских округов на осуществление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</si>
  <si>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2 02 30 024 04 0023 150</t>
  </si>
  <si>
    <t>Субвенции бюджетам городских округов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</si>
  <si>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2 02 30 024 04 0031 150</t>
  </si>
  <si>
    <t>Субвенции бюджетам городских округов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t>
  </si>
  <si>
    <t>2 02 30 024 04 0033 150</t>
  </si>
  <si>
    <t>Субвенции бюджетам городских округов на обеспечение переданных государственных полномочий Московской области по организации деятельности по сбору (в том числе раздельный сбор), транспортированию, обработке, утилизации отходов, в том числе бытового мусора, на лесных участках в составе земель лесного фонда, не предоставленных гражданам и юридическим лицам</t>
  </si>
  <si>
    <t>2 02 30 029 00 0000 150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</si>
  <si>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</si>
  <si>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2 02 30 029 04 0024 150</t>
  </si>
  <si>
    <t>Субвенции бюджетам городских округов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</si>
  <si>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2 02 30 029 04 0025 150</t>
  </si>
  <si>
    <t>Субвенции бюджетам городских округов Московской области на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</si>
  <si>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2 02 30 029 04 0026 150</t>
  </si>
  <si>
    <t>Субвенции бюджетам городских округов Московской области на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</si>
  <si>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2 02 35 082 00 0000 150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</si>
  <si>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</si>
  <si>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2 02 35 082 04 0000 150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</si>
  <si>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</si>
  <si>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2 02 35 082 04 0002 150</t>
  </si>
  <si>
    <t>Субвенции бюджетам городских округов на предоставление жилищного сертификата и единовременной социальной выплаты</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</si>
  <si>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</si>
  <si>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</si>
  <si>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2 02 35 179 04 0000 150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</si>
  <si>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</si>
  <si>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</si>
  <si>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</si>
  <si>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2 02 39 999 00 0000 150</t>
  </si>
  <si>
    <t>Прочие субвенции</t>
  </si>
  <si>
    <t>2 02 39 999 04 0000 150</t>
  </si>
  <si>
    <t>Прочие субвенции бюджетам городских округов</t>
  </si>
  <si>
    <t>2 02 39 999 04 0023 150</t>
  </si>
  <si>
    <t xml:space="preserve">Субвенции на финансовое обеспечение  государственных гарантий реализации прав граждан на получение общедоступного и бесплатного образования  в муниципальных общеобразовательных организациях - на расходы на  выплату пособия педагогическим работникам (молодым специалистам) муниципальных общеобразовательных организаций в Московской области </t>
  </si>
  <si>
    <t>2 02 39 999 04 0024 150</t>
  </si>
  <si>
    <t>Субвенции бюджетам городских округов на финансовое обеспечение государственных гарантий реализации прав граждан на получение общедоступного и бесплатного образования в муниципальных общеобразовательных организациях в Московской области - на расходы на выплату компенсаций работникам, привлекаемым к проведению государственной итоговой аттестации в пунктах проведения экзаменов</t>
  </si>
  <si>
    <t>Сумма (рублей)</t>
  </si>
  <si>
    <t>2 02 49 999 04 0034 150</t>
  </si>
  <si>
    <t>Иные межбюджетные трансферты, предоставляемые бюджетам городских округов на 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t>
  </si>
  <si>
    <t>2 02 49 999 04 0035 150</t>
  </si>
  <si>
    <t>Иные межбюджетные трансферты, предоставляемые бюджетам городских округов на сохранение достигнутого уровня заработной платы отдельных категорий работников муниципальных организаций (учреждений) социальной сферы (педагогических работников организаций дополнительного образования в сфере образования)</t>
  </si>
  <si>
    <t>2 02 49 999 04 0032 150</t>
  </si>
  <si>
    <t>2 02 49 999 04 0039 150</t>
  </si>
  <si>
    <t>Иные межбюджетные трансферты, предоставляемые бюджетам городских округов на сохранение достигнутого уровня заработной платы работников муниципальных учреждений культуры</t>
  </si>
  <si>
    <t xml:space="preserve">Иные межбюджетные трансферты, предоставляемые бюджетам городских округов на сохранение достигнутого уровня заработной платы отдельных категорий работников муниципальных организаций (учреждений) социальной сферы (дополнительное образование сферы культуры) </t>
  </si>
  <si>
    <t>2 02 29 999 04 0019 150</t>
  </si>
  <si>
    <t>Субсидии бюджетам городских округов на софинансирование расходов на организацию деятельности многофункциональных центров предоставления государственных и муниципальных услуг</t>
  </si>
  <si>
    <t>2 02 19 999 04 0001 150</t>
  </si>
  <si>
    <t>Прочие дотации бюджетам городских округов на поощрение муниципальных управленческих команд</t>
  </si>
  <si>
    <t>Исполнение 2024 год</t>
  </si>
  <si>
    <t>% исполнения</t>
  </si>
  <si>
    <t>1 09 00 000 00 0000 000</t>
  </si>
  <si>
    <t>ЗАДОЛЖЕННОСТЬ И ПЕРЕРАСЧЕТЫ ПО ОТМЕНЕННЫМ НАЛОГАМ, СБОРАМ И ИНЫМ ОБЯЗАТЕЛЬНЫМ ПЛАТЕЖАМ</t>
  </si>
  <si>
    <t>Налог на прибыль организаций, зачислявшийся до 1 января 2005 года в местные бюджеты</t>
  </si>
  <si>
    <t>1 09 01 020 04 0000 110</t>
  </si>
  <si>
    <t>Земельный налог (по обязательствам, возникшим до 1 января 2006 года)</t>
  </si>
  <si>
    <t>1 09 04 052 04 0000 110</t>
  </si>
  <si>
    <t>Прочие налоги и сборы (по отмененным налогам и сборам субъектов Российской Федерации - налог с продаж)</t>
  </si>
  <si>
    <t>1 09 06 010 02 0000 110</t>
  </si>
  <si>
    <t>1 11 05 410 04 0000 120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</si>
  <si>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</si>
  <si>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1 12 01 042 01 0000 120</t>
  </si>
  <si>
    <t>Плата за размещение твердых коммунальных отходов</t>
  </si>
  <si>
    <t>Доходы от  компенсации затрат бюджета городкого округа (Комитет по ФКиС)</t>
  </si>
  <si>
    <t>1 13 02 994 04 0012 130</t>
  </si>
  <si>
    <t>1 13 02 994 04 0014 130</t>
  </si>
  <si>
    <t>Доходы от компенсации затрат МУ «ОКБЖКХ»</t>
  </si>
  <si>
    <t>Доходы от компенсации затрат городского округа (МУ "Молодежный клуб" городского округа Люберцы)</t>
  </si>
  <si>
    <t>1 13 02 994 04 0017 130</t>
  </si>
  <si>
    <t>1 16 01 053 01 0059 140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</si>
  <si>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</si>
  <si>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1 16 01 073 01 0017 140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</si>
  <si>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</si>
  <si>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1 16 01 083 01 0028 140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</si>
  <si>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</si>
  <si>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охраны и использования природных ресурсов на особо охраняемых природных территориях)</t>
  </si>
  <si>
    <t>1 16 01 083 01 0039 140</t>
  </si>
  <si>
    <t>1 16 01 183 01 0000 140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</si>
  <si>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</si>
  <si>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</si>
  <si>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1 16 01 193 01 0401 140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</si>
  <si>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</si>
  <si>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1 16 07 010 04 0009 140</t>
  </si>
  <si>
    <t xml:space="preserve">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"УКС"	</t>
  </si>
  <si>
    <t xml:space="preserve">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Управлением образованием администрации городского округа Люберцы	</t>
  </si>
  <si>
    <t>1 16 07 010 04 0015 140</t>
  </si>
  <si>
    <t>007</t>
  </si>
  <si>
    <t>1 16 07 010 04 0017 140</t>
  </si>
  <si>
    <t>Штрафы, неустойки, пени, уплаченные в случае просрочки исполнения поставщиком (подрядчиком, исполнителем) обязательств, предусмотренных контрактом, заключенным МУ "Молодежный клуб" городского округа Люберцы</t>
  </si>
  <si>
    <t>1 16 07 090 04 0015 140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</si>
  <si>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(Управление образованием администрации городского округа Люберцы)</t>
  </si>
  <si>
    <t>1 16 10 129 01 9000 140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</si>
  <si>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</si>
  <si>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009</t>
  </si>
  <si>
    <t>св. 200</t>
  </si>
  <si>
    <t>св.200</t>
  </si>
  <si>
    <t>Поступления доходов в бюджет муниципального образования городской округ Люберцы 
Московской области за 2024 год</t>
  </si>
  <si>
    <t>Приложение 1
к Решению Совета депутатов
муниципального образования
городской округ Люберцы
Московской области
от 26.03.2025  №  221/37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</si>
</sst>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gt;=0.005]#,##0.00;[Red][&lt;=-0.005]\-#,##0.00;#,##0.00"/>
    <numFmt numFmtId="165" formatCode="#,##0.00_ ;[Red]\-#,##0.00\ "/>
    <numFmt numFmtId="166" formatCode="[&gt;=0.005]#,##0.0;[Red][&lt;=-0.005]\-#,##0.0;#,##0.0"/>
  </numFmts>
  <fonts count="10" x14ac:knownFonts="1">
    <font>
      <sz val="11"/>
      <color indexed="8"/>
      <name val="Calibri"/>
      <family val="2"/>
      <scheme val="minor"/>
    </font>
    <font>
      <sz val="8"/>
      <color rgb="FF000000"/>
      <name val="Arial"/>
      <family val="2"/>
      <charset val="204"/>
    </font>
    <font>
      <sz val="10"/>
      <color rgb="FF000000"/>
      <name val="Arial"/>
      <family val="2"/>
      <charset val="204"/>
    </font>
    <font>
      <b/>
      <sz val="8"/>
      <color rgb="FF000000"/>
      <name val="Arial"/>
      <family val="2"/>
      <charset val="204"/>
    </font>
    <font>
      <sz val="8"/>
      <color rgb="FF000000"/>
      <name val="Arial"/>
      <family val="2"/>
      <charset val="204"/>
    </font>
    <font>
      <sz val="9"/>
      <color indexed="8"/>
      <name val="Times New Roman"/>
      <family val="1"/>
      <charset val="204"/>
    </font>
    <font>
      <sz val="10"/>
      <color indexed="8"/>
      <name val="Arial"/>
      <family val="2"/>
      <charset val="204"/>
    </font>
    <font>
      <b/>
      <sz val="11"/>
      <color rgb="FF000000"/>
      <name val="Arial"/>
      <family val="2"/>
      <charset val="204"/>
    </font>
    <font>
      <sz val="8"/>
      <name val="Arial"/>
      <family val="2"/>
      <charset val="204"/>
    </font>
    <font>
      <b/>
      <sz val="8"/>
      <name val="Arial"/>
      <family val="2"/>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medium">
        <color auto="1"/>
      </right>
      <top style="thin">
        <color auto="1"/>
      </top>
      <bottom style="thin">
        <color auto="1"/>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s>
  <cellStyleXfs count="1">
    <xf numFmtId="0" fontId="0" fillId="0" borderId="0"/>
  </cellStyleXfs>
  <cellXfs count="64">
    <xf numFmtId="0" fontId="0" fillId="0" borderId="0" xfId="0"/>
    <xf numFmtId="49" fontId="1" fillId="0" borderId="1" xfId="0" applyNumberFormat="1" applyFont="1" applyBorder="1" applyAlignment="1">
      <alignment horizontal="center" vertical="center"/>
    </xf>
    <xf numFmtId="0" fontId="2" fillId="0" borderId="0" xfId="0" applyFont="1"/>
    <xf numFmtId="49" fontId="3"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164" fontId="1" fillId="0" borderId="6" xfId="0" applyNumberFormat="1" applyFont="1" applyBorder="1" applyAlignment="1">
      <alignment horizontal="right" vertical="center"/>
    </xf>
    <xf numFmtId="164" fontId="1" fillId="2" borderId="2" xfId="0" applyNumberFormat="1" applyFont="1" applyFill="1" applyBorder="1" applyAlignment="1">
      <alignment horizontal="right" vertical="center"/>
    </xf>
    <xf numFmtId="164" fontId="1" fillId="2" borderId="0" xfId="0" applyNumberFormat="1" applyFont="1" applyFill="1" applyAlignment="1">
      <alignment horizontal="right" vertical="center"/>
    </xf>
    <xf numFmtId="164" fontId="1" fillId="2" borderId="6" xfId="0" applyNumberFormat="1" applyFont="1" applyFill="1" applyBorder="1" applyAlignment="1">
      <alignment horizontal="right" vertical="center"/>
    </xf>
    <xf numFmtId="164" fontId="3" fillId="2" borderId="2" xfId="0" applyNumberFormat="1" applyFont="1" applyFill="1" applyBorder="1" applyAlignment="1">
      <alignment horizontal="right" vertical="center"/>
    </xf>
    <xf numFmtId="164" fontId="1" fillId="2" borderId="8" xfId="0" applyNumberFormat="1" applyFont="1" applyFill="1" applyBorder="1" applyAlignment="1">
      <alignment horizontal="right" vertical="center"/>
    </xf>
    <xf numFmtId="164" fontId="1" fillId="2" borderId="7" xfId="0" applyNumberFormat="1" applyFont="1" applyFill="1" applyBorder="1" applyAlignment="1">
      <alignment horizontal="right" vertical="center"/>
    </xf>
    <xf numFmtId="165" fontId="1" fillId="0" borderId="0" xfId="0" applyNumberFormat="1" applyFont="1" applyAlignment="1">
      <alignment horizontal="right" vertical="center"/>
    </xf>
    <xf numFmtId="165" fontId="3" fillId="0" borderId="0" xfId="0" applyNumberFormat="1" applyFont="1" applyAlignment="1">
      <alignment horizontal="right" vertical="center"/>
    </xf>
    <xf numFmtId="166" fontId="3" fillId="0" borderId="2" xfId="0" applyNumberFormat="1" applyFont="1" applyBorder="1" applyAlignment="1">
      <alignment horizontal="center" vertical="center"/>
    </xf>
    <xf numFmtId="166" fontId="1" fillId="0" borderId="2" xfId="0" applyNumberFormat="1" applyFont="1" applyBorder="1" applyAlignment="1">
      <alignment horizontal="center" vertical="center"/>
    </xf>
    <xf numFmtId="166" fontId="1" fillId="0" borderId="9" xfId="0" applyNumberFormat="1" applyFont="1" applyBorder="1" applyAlignment="1">
      <alignment horizontal="center" vertical="center"/>
    </xf>
    <xf numFmtId="166" fontId="1" fillId="2" borderId="2" xfId="0" applyNumberFormat="1" applyFont="1" applyFill="1" applyBorder="1" applyAlignment="1">
      <alignment horizontal="center" vertical="center"/>
    </xf>
    <xf numFmtId="164" fontId="1" fillId="2" borderId="3" xfId="0" applyNumberFormat="1" applyFont="1" applyFill="1" applyBorder="1" applyAlignment="1">
      <alignment horizontal="right" vertical="center"/>
    </xf>
    <xf numFmtId="165" fontId="1" fillId="2" borderId="9" xfId="0" applyNumberFormat="1" applyFont="1" applyFill="1" applyBorder="1" applyAlignment="1">
      <alignment horizontal="right" vertical="center"/>
    </xf>
    <xf numFmtId="0" fontId="2" fillId="2" borderId="0" xfId="0" applyFont="1" applyFill="1"/>
    <xf numFmtId="0" fontId="0" fillId="2" borderId="0" xfId="0" applyFill="1"/>
    <xf numFmtId="49" fontId="1" fillId="0" borderId="10" xfId="0" applyNumberFormat="1" applyFont="1" applyBorder="1" applyAlignment="1">
      <alignment horizontal="center" vertical="center"/>
    </xf>
    <xf numFmtId="164" fontId="3" fillId="2" borderId="6" xfId="0" applyNumberFormat="1" applyFont="1" applyFill="1" applyBorder="1" applyAlignment="1">
      <alignment horizontal="right" vertical="center"/>
    </xf>
    <xf numFmtId="166" fontId="1" fillId="0" borderId="8" xfId="0" applyNumberFormat="1" applyFont="1" applyBorder="1" applyAlignment="1">
      <alignment horizontal="center" vertical="center"/>
    </xf>
    <xf numFmtId="166" fontId="3" fillId="0" borderId="6" xfId="0" applyNumberFormat="1" applyFont="1" applyBorder="1" applyAlignment="1">
      <alignment horizontal="center" vertical="center"/>
    </xf>
    <xf numFmtId="49" fontId="3" fillId="0" borderId="11" xfId="0" applyNumberFormat="1" applyFont="1" applyBorder="1" applyAlignment="1">
      <alignment horizontal="center" vertical="center"/>
    </xf>
    <xf numFmtId="164" fontId="3" fillId="2" borderId="7" xfId="0" applyNumberFormat="1" applyFont="1" applyFill="1" applyBorder="1" applyAlignment="1">
      <alignment horizontal="right" vertical="center"/>
    </xf>
    <xf numFmtId="166" fontId="3" fillId="0" borderId="7" xfId="0" applyNumberFormat="1" applyFont="1" applyBorder="1" applyAlignment="1">
      <alignment horizontal="center" vertical="center"/>
    </xf>
    <xf numFmtId="0" fontId="3" fillId="0" borderId="6" xfId="0" applyFont="1" applyBorder="1" applyAlignment="1">
      <alignment horizontal="center" vertical="center" wrapText="1"/>
    </xf>
    <xf numFmtId="4" fontId="3" fillId="2" borderId="6" xfId="0" applyNumberFormat="1" applyFont="1" applyFill="1" applyBorder="1" applyAlignment="1">
      <alignment horizontal="center" vertical="center" wrapText="1"/>
    </xf>
    <xf numFmtId="164" fontId="8" fillId="2" borderId="2" xfId="0" applyNumberFormat="1" applyFont="1" applyFill="1" applyBorder="1" applyAlignment="1">
      <alignment horizontal="right" vertical="center"/>
    </xf>
    <xf numFmtId="164" fontId="9" fillId="2" borderId="2" xfId="0" applyNumberFormat="1" applyFont="1" applyFill="1" applyBorder="1" applyAlignment="1">
      <alignment horizontal="right" vertical="center"/>
    </xf>
    <xf numFmtId="49" fontId="1" fillId="0" borderId="2" xfId="0" applyNumberFormat="1" applyFont="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49" fontId="3" fillId="0" borderId="2" xfId="0" applyNumberFormat="1"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49" fontId="1" fillId="0" borderId="3" xfId="0" applyNumberFormat="1" applyFont="1" applyBorder="1" applyAlignment="1">
      <alignment horizontal="center" vertical="center"/>
    </xf>
    <xf numFmtId="49" fontId="1" fillId="0" borderId="4" xfId="0" applyNumberFormat="1"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0" xfId="0" applyFont="1" applyAlignment="1">
      <alignment horizontal="right"/>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49" fontId="3" fillId="0" borderId="7" xfId="0" applyNumberFormat="1" applyFont="1" applyBorder="1" applyAlignment="1">
      <alignment horizontal="center" vertical="center"/>
    </xf>
    <xf numFmtId="0" fontId="3" fillId="0" borderId="7" xfId="0" applyFont="1" applyBorder="1" applyAlignment="1">
      <alignment horizontal="left" vertical="center" wrapText="1"/>
    </xf>
    <xf numFmtId="0" fontId="3" fillId="2" borderId="6" xfId="0" applyFont="1" applyFill="1" applyBorder="1" applyAlignment="1">
      <alignment horizontal="center" vertical="center" wrapText="1"/>
    </xf>
    <xf numFmtId="49"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0" fontId="5" fillId="0" borderId="3" xfId="0" applyFont="1" applyBorder="1" applyAlignment="1">
      <alignment horizontal="left" wrapText="1"/>
    </xf>
    <xf numFmtId="0" fontId="5" fillId="0" borderId="5" xfId="0" applyFont="1" applyBorder="1" applyAlignment="1">
      <alignment horizontal="left" wrapText="1"/>
    </xf>
    <xf numFmtId="0" fontId="5" fillId="0" borderId="4" xfId="0" applyFont="1" applyBorder="1" applyAlignment="1">
      <alignment horizontal="left" wrapText="1"/>
    </xf>
    <xf numFmtId="49" fontId="1" fillId="0" borderId="0" xfId="0" applyNumberFormat="1" applyFont="1" applyAlignment="1">
      <alignment horizontal="center" vertical="center"/>
    </xf>
    <xf numFmtId="0" fontId="6" fillId="0" borderId="0" xfId="0" applyFont="1" applyAlignment="1">
      <alignment horizontal="right" wrapText="1"/>
    </xf>
    <xf numFmtId="49" fontId="1" fillId="0" borderId="8" xfId="0" applyNumberFormat="1" applyFont="1" applyBorder="1" applyAlignment="1">
      <alignment horizontal="center" vertical="center"/>
    </xf>
    <xf numFmtId="0" fontId="1" fillId="0" borderId="8" xfId="0" applyFont="1" applyBorder="1" applyAlignment="1">
      <alignment horizontal="left" vertical="center" wrapText="1"/>
    </xf>
    <xf numFmtId="0" fontId="3" fillId="0" borderId="6" xfId="0" applyFont="1" applyBorder="1" applyAlignment="1">
      <alignment vertical="center" wrapText="1"/>
    </xf>
    <xf numFmtId="0" fontId="7" fillId="2" borderId="0" xfId="0" applyFont="1" applyFill="1" applyAlignment="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54"/>
  <sheetViews>
    <sheetView tabSelected="1" workbookViewId="0">
      <selection activeCell="N7" sqref="N7"/>
    </sheetView>
  </sheetViews>
  <sheetFormatPr defaultRowHeight="15" x14ac:dyDescent="0.25"/>
  <cols>
    <col min="1" max="1" width="7.140625" customWidth="1"/>
    <col min="2" max="9" width="9.140625" customWidth="1"/>
    <col min="10" max="11" width="14" customWidth="1"/>
    <col min="12" max="12" width="13" customWidth="1"/>
    <col min="14" max="14" width="14.140625" customWidth="1"/>
  </cols>
  <sheetData>
    <row r="1" spans="1:12" ht="87" customHeight="1" x14ac:dyDescent="0.25">
      <c r="J1" s="59" t="s">
        <v>656</v>
      </c>
      <c r="K1" s="59"/>
      <c r="L1" s="59"/>
    </row>
    <row r="2" spans="1:12" ht="39.75" customHeight="1" x14ac:dyDescent="0.25">
      <c r="A2" s="63" t="s">
        <v>655</v>
      </c>
      <c r="B2" s="63"/>
      <c r="C2" s="63"/>
      <c r="D2" s="63"/>
      <c r="E2" s="63"/>
      <c r="F2" s="63"/>
      <c r="G2" s="63"/>
      <c r="H2" s="63"/>
      <c r="I2" s="63"/>
      <c r="J2" s="63"/>
      <c r="K2" s="63"/>
      <c r="L2" s="63"/>
    </row>
    <row r="3" spans="1:12" ht="12" customHeight="1" x14ac:dyDescent="0.25">
      <c r="A3" s="47"/>
      <c r="B3" s="47"/>
      <c r="C3" s="47"/>
      <c r="D3" s="47"/>
      <c r="E3" s="47"/>
      <c r="F3" s="47"/>
      <c r="G3" s="47"/>
      <c r="H3" s="47"/>
      <c r="I3" s="47"/>
      <c r="J3" s="47"/>
      <c r="K3" s="47"/>
      <c r="L3" s="47"/>
    </row>
    <row r="4" spans="1:12" ht="15" customHeight="1" x14ac:dyDescent="0.25">
      <c r="A4" s="48" t="s">
        <v>38</v>
      </c>
      <c r="B4" s="49" t="s">
        <v>39</v>
      </c>
      <c r="C4" s="49"/>
      <c r="D4" s="49" t="s">
        <v>40</v>
      </c>
      <c r="E4" s="49"/>
      <c r="F4" s="49"/>
      <c r="G4" s="49"/>
      <c r="H4" s="49"/>
      <c r="I4" s="49"/>
      <c r="J4" s="52" t="s">
        <v>595</v>
      </c>
      <c r="K4" s="52"/>
      <c r="L4" s="52"/>
    </row>
    <row r="5" spans="1:12" ht="23.25" customHeight="1" x14ac:dyDescent="0.25">
      <c r="A5" s="48"/>
      <c r="B5" s="49"/>
      <c r="C5" s="49"/>
      <c r="D5" s="49"/>
      <c r="E5" s="49"/>
      <c r="F5" s="49"/>
      <c r="G5" s="49"/>
      <c r="H5" s="49"/>
      <c r="I5" s="49"/>
      <c r="J5" s="30" t="s">
        <v>43</v>
      </c>
      <c r="K5" s="30" t="s">
        <v>608</v>
      </c>
      <c r="L5" s="30" t="s">
        <v>609</v>
      </c>
    </row>
    <row r="6" spans="1:12" ht="15" customHeight="1" x14ac:dyDescent="0.25">
      <c r="A6" s="29">
        <v>1</v>
      </c>
      <c r="B6" s="48">
        <v>2</v>
      </c>
      <c r="C6" s="48"/>
      <c r="D6" s="48">
        <v>3</v>
      </c>
      <c r="E6" s="48"/>
      <c r="F6" s="48"/>
      <c r="G6" s="48"/>
      <c r="H6" s="48"/>
      <c r="I6" s="48"/>
      <c r="J6" s="29">
        <v>4</v>
      </c>
      <c r="K6" s="29">
        <v>5</v>
      </c>
      <c r="L6" s="29">
        <v>6</v>
      </c>
    </row>
    <row r="7" spans="1:12" ht="15" customHeight="1" x14ac:dyDescent="0.25">
      <c r="A7" s="26" t="s">
        <v>0</v>
      </c>
      <c r="B7" s="50" t="s">
        <v>46</v>
      </c>
      <c r="C7" s="50"/>
      <c r="D7" s="51" t="s">
        <v>47</v>
      </c>
      <c r="E7" s="51"/>
      <c r="F7" s="51"/>
      <c r="G7" s="51"/>
      <c r="H7" s="51"/>
      <c r="I7" s="51"/>
      <c r="J7" s="27">
        <f>J8+J53</f>
        <v>9624649000</v>
      </c>
      <c r="K7" s="27">
        <f>K8+K53</f>
        <v>9375002670.5900002</v>
      </c>
      <c r="L7" s="28">
        <f t="shared" ref="L7:L48" si="0">K7/J7*100</f>
        <v>97.406177311920672</v>
      </c>
    </row>
    <row r="8" spans="1:12" ht="15" customHeight="1" x14ac:dyDescent="0.25">
      <c r="A8" s="4" t="s">
        <v>0</v>
      </c>
      <c r="B8" s="45" t="s">
        <v>46</v>
      </c>
      <c r="C8" s="46"/>
      <c r="D8" s="40" t="s">
        <v>50</v>
      </c>
      <c r="E8" s="41"/>
      <c r="F8" s="41"/>
      <c r="G8" s="41"/>
      <c r="H8" s="41"/>
      <c r="I8" s="42"/>
      <c r="J8" s="9">
        <f>J9+J18+J24+J36+J44</f>
        <v>8148180000</v>
      </c>
      <c r="K8" s="9">
        <f>K9+K18+K24+K36+K44+K49</f>
        <v>8365574255.6800003</v>
      </c>
      <c r="L8" s="14">
        <f t="shared" si="0"/>
        <v>102.66800998112461</v>
      </c>
    </row>
    <row r="9" spans="1:12" ht="15" customHeight="1" x14ac:dyDescent="0.25">
      <c r="A9" s="3" t="s">
        <v>0</v>
      </c>
      <c r="B9" s="38" t="s">
        <v>53</v>
      </c>
      <c r="C9" s="38"/>
      <c r="D9" s="39" t="s">
        <v>54</v>
      </c>
      <c r="E9" s="39"/>
      <c r="F9" s="39"/>
      <c r="G9" s="39"/>
      <c r="H9" s="39"/>
      <c r="I9" s="39"/>
      <c r="J9" s="9">
        <f>J10</f>
        <v>3163000000</v>
      </c>
      <c r="K9" s="9">
        <f>K10</f>
        <v>3265333833.96</v>
      </c>
      <c r="L9" s="14">
        <f t="shared" si="0"/>
        <v>103.23534094087891</v>
      </c>
    </row>
    <row r="10" spans="1:12" ht="15" customHeight="1" x14ac:dyDescent="0.25">
      <c r="A10" s="3" t="s">
        <v>0</v>
      </c>
      <c r="B10" s="38" t="s">
        <v>55</v>
      </c>
      <c r="C10" s="38"/>
      <c r="D10" s="39" t="s">
        <v>56</v>
      </c>
      <c r="E10" s="39"/>
      <c r="F10" s="39"/>
      <c r="G10" s="39"/>
      <c r="H10" s="39"/>
      <c r="I10" s="39"/>
      <c r="J10" s="9">
        <f>J11+J12+J13+J14+J15+J16+J17</f>
        <v>3163000000</v>
      </c>
      <c r="K10" s="9">
        <f>K11+K12+K13+K14+K15+K16+K17</f>
        <v>3265333833.96</v>
      </c>
      <c r="L10" s="14">
        <f t="shared" si="0"/>
        <v>103.23534094087891</v>
      </c>
    </row>
    <row r="11" spans="1:12" ht="79.5" customHeight="1" x14ac:dyDescent="0.25">
      <c r="A11" s="1" t="s">
        <v>61</v>
      </c>
      <c r="B11" s="33" t="s">
        <v>59</v>
      </c>
      <c r="C11" s="33"/>
      <c r="D11" s="34" t="s">
        <v>60</v>
      </c>
      <c r="E11" s="34"/>
      <c r="F11" s="34"/>
      <c r="G11" s="34"/>
      <c r="H11" s="34"/>
      <c r="I11" s="34"/>
      <c r="J11" s="6">
        <v>2267972000</v>
      </c>
      <c r="K11" s="6">
        <v>2380187398.0999999</v>
      </c>
      <c r="L11" s="15">
        <f t="shared" si="0"/>
        <v>104.94782995998186</v>
      </c>
    </row>
    <row r="12" spans="1:12" ht="68.25" customHeight="1" x14ac:dyDescent="0.25">
      <c r="A12" s="1" t="s">
        <v>61</v>
      </c>
      <c r="B12" s="33" t="s">
        <v>64</v>
      </c>
      <c r="C12" s="33"/>
      <c r="D12" s="34" t="s">
        <v>65</v>
      </c>
      <c r="E12" s="34"/>
      <c r="F12" s="34"/>
      <c r="G12" s="34"/>
      <c r="H12" s="34"/>
      <c r="I12" s="34"/>
      <c r="J12" s="6">
        <v>14200000</v>
      </c>
      <c r="K12" s="6">
        <v>12032129.59</v>
      </c>
      <c r="L12" s="15">
        <f t="shared" si="0"/>
        <v>84.733306971830984</v>
      </c>
    </row>
    <row r="13" spans="1:12" ht="57" customHeight="1" x14ac:dyDescent="0.25">
      <c r="A13" s="1" t="s">
        <v>61</v>
      </c>
      <c r="B13" s="33" t="s">
        <v>68</v>
      </c>
      <c r="C13" s="33"/>
      <c r="D13" s="34" t="s">
        <v>69</v>
      </c>
      <c r="E13" s="34"/>
      <c r="F13" s="34"/>
      <c r="G13" s="34"/>
      <c r="H13" s="34"/>
      <c r="I13" s="34"/>
      <c r="J13" s="6">
        <v>82417000</v>
      </c>
      <c r="K13" s="10">
        <v>79168147.090000004</v>
      </c>
      <c r="L13" s="15">
        <f t="shared" si="0"/>
        <v>96.058030612616335</v>
      </c>
    </row>
    <row r="14" spans="1:12" ht="57" customHeight="1" x14ac:dyDescent="0.25">
      <c r="A14" s="1" t="s">
        <v>61</v>
      </c>
      <c r="B14" s="33" t="s">
        <v>72</v>
      </c>
      <c r="C14" s="33"/>
      <c r="D14" s="34" t="s">
        <v>73</v>
      </c>
      <c r="E14" s="34"/>
      <c r="F14" s="34"/>
      <c r="G14" s="34"/>
      <c r="H14" s="34"/>
      <c r="I14" s="34"/>
      <c r="J14" s="18">
        <v>88105000</v>
      </c>
      <c r="K14" s="8">
        <v>83586967.629999995</v>
      </c>
      <c r="L14" s="15">
        <f t="shared" si="0"/>
        <v>94.871990953975356</v>
      </c>
    </row>
    <row r="15" spans="1:12" ht="90.75" customHeight="1" x14ac:dyDescent="0.25">
      <c r="A15" s="1" t="s">
        <v>61</v>
      </c>
      <c r="B15" s="33" t="s">
        <v>76</v>
      </c>
      <c r="C15" s="33"/>
      <c r="D15" s="34" t="s">
        <v>77</v>
      </c>
      <c r="E15" s="34"/>
      <c r="F15" s="34"/>
      <c r="G15" s="34"/>
      <c r="H15" s="34"/>
      <c r="I15" s="34"/>
      <c r="J15" s="6">
        <v>221360000</v>
      </c>
      <c r="K15" s="11">
        <v>201028270.02000001</v>
      </c>
      <c r="L15" s="15">
        <f t="shared" si="0"/>
        <v>90.815084035056032</v>
      </c>
    </row>
    <row r="16" spans="1:12" ht="45.75" customHeight="1" x14ac:dyDescent="0.25">
      <c r="A16" s="1" t="s">
        <v>61</v>
      </c>
      <c r="B16" s="33" t="s">
        <v>80</v>
      </c>
      <c r="C16" s="33"/>
      <c r="D16" s="34" t="s">
        <v>81</v>
      </c>
      <c r="E16" s="34"/>
      <c r="F16" s="34"/>
      <c r="G16" s="34"/>
      <c r="H16" s="34"/>
      <c r="I16" s="34"/>
      <c r="J16" s="6">
        <v>123650000</v>
      </c>
      <c r="K16" s="6">
        <v>105710507.52</v>
      </c>
      <c r="L16" s="15">
        <f t="shared" si="0"/>
        <v>85.491716554791751</v>
      </c>
    </row>
    <row r="17" spans="1:12" ht="45.75" customHeight="1" x14ac:dyDescent="0.25">
      <c r="A17" s="1" t="s">
        <v>61</v>
      </c>
      <c r="B17" s="33" t="s">
        <v>86</v>
      </c>
      <c r="C17" s="33"/>
      <c r="D17" s="34" t="s">
        <v>87</v>
      </c>
      <c r="E17" s="34"/>
      <c r="F17" s="34"/>
      <c r="G17" s="34"/>
      <c r="H17" s="34"/>
      <c r="I17" s="34"/>
      <c r="J17" s="6">
        <v>365296000</v>
      </c>
      <c r="K17" s="7">
        <v>403620414.00999999</v>
      </c>
      <c r="L17" s="15">
        <f t="shared" si="0"/>
        <v>110.4913314161666</v>
      </c>
    </row>
    <row r="18" spans="1:12" ht="23.25" customHeight="1" x14ac:dyDescent="0.25">
      <c r="A18" s="3" t="s">
        <v>0</v>
      </c>
      <c r="B18" s="38" t="s">
        <v>90</v>
      </c>
      <c r="C18" s="38"/>
      <c r="D18" s="39" t="s">
        <v>91</v>
      </c>
      <c r="E18" s="39"/>
      <c r="F18" s="39"/>
      <c r="G18" s="39"/>
      <c r="H18" s="39"/>
      <c r="I18" s="39"/>
      <c r="J18" s="9">
        <f>J19</f>
        <v>39546000</v>
      </c>
      <c r="K18" s="9">
        <f>K19</f>
        <v>40335432.039999999</v>
      </c>
      <c r="L18" s="14">
        <f t="shared" si="0"/>
        <v>101.99623739442674</v>
      </c>
    </row>
    <row r="19" spans="1:12" ht="23.25" customHeight="1" x14ac:dyDescent="0.25">
      <c r="A19" s="3" t="s">
        <v>0</v>
      </c>
      <c r="B19" s="38" t="s">
        <v>92</v>
      </c>
      <c r="C19" s="38"/>
      <c r="D19" s="39" t="s">
        <v>93</v>
      </c>
      <c r="E19" s="39"/>
      <c r="F19" s="39"/>
      <c r="G19" s="39"/>
      <c r="H19" s="39"/>
      <c r="I19" s="39"/>
      <c r="J19" s="9">
        <f>J20+J21+J22+J23</f>
        <v>39546000</v>
      </c>
      <c r="K19" s="9">
        <f>K20+K21+K22+K23</f>
        <v>40335432.039999999</v>
      </c>
      <c r="L19" s="14">
        <f t="shared" si="0"/>
        <v>101.99623739442674</v>
      </c>
    </row>
    <row r="20" spans="1:12" ht="68.25" customHeight="1" x14ac:dyDescent="0.25">
      <c r="A20" s="1" t="s">
        <v>61</v>
      </c>
      <c r="B20" s="33" t="s">
        <v>98</v>
      </c>
      <c r="C20" s="33"/>
      <c r="D20" s="34" t="s">
        <v>99</v>
      </c>
      <c r="E20" s="34"/>
      <c r="F20" s="34"/>
      <c r="G20" s="34"/>
      <c r="H20" s="34"/>
      <c r="I20" s="34"/>
      <c r="J20" s="6">
        <v>20440000</v>
      </c>
      <c r="K20" s="6">
        <v>20838725.469999999</v>
      </c>
      <c r="L20" s="15">
        <f t="shared" si="0"/>
        <v>101.95071169275928</v>
      </c>
    </row>
    <row r="21" spans="1:12" ht="79.5" customHeight="1" x14ac:dyDescent="0.25">
      <c r="A21" s="1" t="s">
        <v>61</v>
      </c>
      <c r="B21" s="33" t="s">
        <v>103</v>
      </c>
      <c r="C21" s="33"/>
      <c r="D21" s="34" t="s">
        <v>104</v>
      </c>
      <c r="E21" s="34"/>
      <c r="F21" s="34"/>
      <c r="G21" s="34"/>
      <c r="H21" s="34"/>
      <c r="I21" s="34"/>
      <c r="J21" s="6">
        <v>119000</v>
      </c>
      <c r="K21" s="6">
        <v>120403.34</v>
      </c>
      <c r="L21" s="15">
        <f t="shared" si="0"/>
        <v>101.17927731092438</v>
      </c>
    </row>
    <row r="22" spans="1:12" ht="68.25" customHeight="1" x14ac:dyDescent="0.25">
      <c r="A22" s="1" t="s">
        <v>61</v>
      </c>
      <c r="B22" s="33" t="s">
        <v>105</v>
      </c>
      <c r="C22" s="33"/>
      <c r="D22" s="34" t="s">
        <v>106</v>
      </c>
      <c r="E22" s="34"/>
      <c r="F22" s="34"/>
      <c r="G22" s="34"/>
      <c r="H22" s="34"/>
      <c r="I22" s="34"/>
      <c r="J22" s="6">
        <v>21575000</v>
      </c>
      <c r="K22" s="6">
        <v>21644571.329999998</v>
      </c>
      <c r="L22" s="15">
        <f t="shared" si="0"/>
        <v>100.3224627114716</v>
      </c>
    </row>
    <row r="23" spans="1:12" ht="68.25" customHeight="1" x14ac:dyDescent="0.25">
      <c r="A23" s="1" t="s">
        <v>61</v>
      </c>
      <c r="B23" s="33" t="s">
        <v>107</v>
      </c>
      <c r="C23" s="33"/>
      <c r="D23" s="34" t="s">
        <v>108</v>
      </c>
      <c r="E23" s="34"/>
      <c r="F23" s="34"/>
      <c r="G23" s="34"/>
      <c r="H23" s="34"/>
      <c r="I23" s="34"/>
      <c r="J23" s="6">
        <v>-2588000</v>
      </c>
      <c r="K23" s="6">
        <v>-2268268.1</v>
      </c>
      <c r="L23" s="15">
        <f t="shared" si="0"/>
        <v>87.645598918083465</v>
      </c>
    </row>
    <row r="24" spans="1:12" ht="15" customHeight="1" x14ac:dyDescent="0.25">
      <c r="A24" s="3" t="s">
        <v>0</v>
      </c>
      <c r="B24" s="38" t="s">
        <v>109</v>
      </c>
      <c r="C24" s="38"/>
      <c r="D24" s="39" t="s">
        <v>110</v>
      </c>
      <c r="E24" s="39"/>
      <c r="F24" s="39"/>
      <c r="G24" s="39"/>
      <c r="H24" s="39"/>
      <c r="I24" s="39"/>
      <c r="J24" s="9">
        <f>J25+J28+J30+J32+J34</f>
        <v>3139549000</v>
      </c>
      <c r="K24" s="9">
        <f>K25+K28+K30+K32+K34</f>
        <v>3169894030.7699995</v>
      </c>
      <c r="L24" s="14">
        <f t="shared" si="0"/>
        <v>100.96654107867084</v>
      </c>
    </row>
    <row r="25" spans="1:12" ht="23.25" customHeight="1" x14ac:dyDescent="0.25">
      <c r="A25" s="3" t="s">
        <v>0</v>
      </c>
      <c r="B25" s="38" t="s">
        <v>111</v>
      </c>
      <c r="C25" s="38"/>
      <c r="D25" s="39" t="s">
        <v>112</v>
      </c>
      <c r="E25" s="39"/>
      <c r="F25" s="39"/>
      <c r="G25" s="39"/>
      <c r="H25" s="39"/>
      <c r="I25" s="39"/>
      <c r="J25" s="9">
        <f>J26+J27</f>
        <v>2915020000</v>
      </c>
      <c r="K25" s="9">
        <f>K26+K27</f>
        <v>2952392278.29</v>
      </c>
      <c r="L25" s="14">
        <f t="shared" si="0"/>
        <v>101.28205906957757</v>
      </c>
    </row>
    <row r="26" spans="1:12" ht="23.25" customHeight="1" x14ac:dyDescent="0.25">
      <c r="A26" s="1" t="s">
        <v>61</v>
      </c>
      <c r="B26" s="33" t="s">
        <v>114</v>
      </c>
      <c r="C26" s="33"/>
      <c r="D26" s="34" t="s">
        <v>113</v>
      </c>
      <c r="E26" s="34"/>
      <c r="F26" s="34"/>
      <c r="G26" s="34"/>
      <c r="H26" s="34"/>
      <c r="I26" s="34"/>
      <c r="J26" s="6">
        <v>2404431000</v>
      </c>
      <c r="K26" s="6">
        <v>2478492765.6999998</v>
      </c>
      <c r="L26" s="15">
        <f t="shared" si="0"/>
        <v>103.08022004790323</v>
      </c>
    </row>
    <row r="27" spans="1:12" ht="45.75" customHeight="1" x14ac:dyDescent="0.25">
      <c r="A27" s="1" t="s">
        <v>61</v>
      </c>
      <c r="B27" s="33" t="s">
        <v>115</v>
      </c>
      <c r="C27" s="33"/>
      <c r="D27" s="34" t="s">
        <v>116</v>
      </c>
      <c r="E27" s="34"/>
      <c r="F27" s="34"/>
      <c r="G27" s="34"/>
      <c r="H27" s="34"/>
      <c r="I27" s="34"/>
      <c r="J27" s="6">
        <v>510589000</v>
      </c>
      <c r="K27" s="6">
        <v>473899512.58999997</v>
      </c>
      <c r="L27" s="15">
        <f t="shared" si="0"/>
        <v>92.814281660983681</v>
      </c>
    </row>
    <row r="28" spans="1:12" ht="23.25" customHeight="1" x14ac:dyDescent="0.25">
      <c r="A28" s="3" t="s">
        <v>0</v>
      </c>
      <c r="B28" s="38" t="s">
        <v>117</v>
      </c>
      <c r="C28" s="38"/>
      <c r="D28" s="39" t="s">
        <v>118</v>
      </c>
      <c r="E28" s="39"/>
      <c r="F28" s="39"/>
      <c r="G28" s="39"/>
      <c r="H28" s="39"/>
      <c r="I28" s="39"/>
      <c r="J28" s="9">
        <f>J29</f>
        <v>400000</v>
      </c>
      <c r="K28" s="9">
        <f>K29</f>
        <v>544984.97</v>
      </c>
      <c r="L28" s="14">
        <f t="shared" si="0"/>
        <v>136.24624249999999</v>
      </c>
    </row>
    <row r="29" spans="1:12" ht="15" customHeight="1" x14ac:dyDescent="0.25">
      <c r="A29" s="1" t="s">
        <v>61</v>
      </c>
      <c r="B29" s="33" t="s">
        <v>117</v>
      </c>
      <c r="C29" s="33"/>
      <c r="D29" s="34" t="s">
        <v>118</v>
      </c>
      <c r="E29" s="34"/>
      <c r="F29" s="34"/>
      <c r="G29" s="34"/>
      <c r="H29" s="34"/>
      <c r="I29" s="34"/>
      <c r="J29" s="6">
        <v>400000</v>
      </c>
      <c r="K29" s="6">
        <v>544984.97</v>
      </c>
      <c r="L29" s="15">
        <f t="shared" si="0"/>
        <v>136.24624249999999</v>
      </c>
    </row>
    <row r="30" spans="1:12" ht="15" customHeight="1" x14ac:dyDescent="0.25">
      <c r="A30" s="3" t="s">
        <v>0</v>
      </c>
      <c r="B30" s="38" t="s">
        <v>119</v>
      </c>
      <c r="C30" s="38"/>
      <c r="D30" s="39" t="s">
        <v>120</v>
      </c>
      <c r="E30" s="39"/>
      <c r="F30" s="39"/>
      <c r="G30" s="39"/>
      <c r="H30" s="39"/>
      <c r="I30" s="39"/>
      <c r="J30" s="9">
        <f>J31</f>
        <v>1429000</v>
      </c>
      <c r="K30" s="9">
        <f>K31</f>
        <v>1433903.21</v>
      </c>
      <c r="L30" s="14">
        <f t="shared" si="0"/>
        <v>100.34312176347096</v>
      </c>
    </row>
    <row r="31" spans="1:12" ht="15" customHeight="1" x14ac:dyDescent="0.25">
      <c r="A31" s="1" t="s">
        <v>61</v>
      </c>
      <c r="B31" s="33" t="s">
        <v>121</v>
      </c>
      <c r="C31" s="33"/>
      <c r="D31" s="34" t="s">
        <v>120</v>
      </c>
      <c r="E31" s="34"/>
      <c r="F31" s="34"/>
      <c r="G31" s="34"/>
      <c r="H31" s="34"/>
      <c r="I31" s="34"/>
      <c r="J31" s="6">
        <v>1429000</v>
      </c>
      <c r="K31" s="6">
        <v>1433903.21</v>
      </c>
      <c r="L31" s="15">
        <f t="shared" si="0"/>
        <v>100.34312176347096</v>
      </c>
    </row>
    <row r="32" spans="1:12" ht="23.25" customHeight="1" x14ac:dyDescent="0.25">
      <c r="A32" s="3" t="s">
        <v>0</v>
      </c>
      <c r="B32" s="38" t="s">
        <v>122</v>
      </c>
      <c r="C32" s="38"/>
      <c r="D32" s="39" t="s">
        <v>123</v>
      </c>
      <c r="E32" s="39"/>
      <c r="F32" s="39"/>
      <c r="G32" s="39"/>
      <c r="H32" s="39"/>
      <c r="I32" s="39"/>
      <c r="J32" s="9">
        <f>J33</f>
        <v>216000000</v>
      </c>
      <c r="K32" s="9">
        <f>K33</f>
        <v>207256976.75999999</v>
      </c>
      <c r="L32" s="14">
        <f t="shared" si="0"/>
        <v>95.952304055555544</v>
      </c>
    </row>
    <row r="33" spans="1:12" ht="23.25" customHeight="1" x14ac:dyDescent="0.25">
      <c r="A33" s="1" t="s">
        <v>61</v>
      </c>
      <c r="B33" s="33" t="s">
        <v>124</v>
      </c>
      <c r="C33" s="33"/>
      <c r="D33" s="34" t="s">
        <v>125</v>
      </c>
      <c r="E33" s="34"/>
      <c r="F33" s="34"/>
      <c r="G33" s="34"/>
      <c r="H33" s="34"/>
      <c r="I33" s="34"/>
      <c r="J33" s="6">
        <v>216000000</v>
      </c>
      <c r="K33" s="6">
        <v>207256976.75999999</v>
      </c>
      <c r="L33" s="15">
        <f t="shared" si="0"/>
        <v>95.952304055555544</v>
      </c>
    </row>
    <row r="34" spans="1:12" ht="34.5" customHeight="1" x14ac:dyDescent="0.25">
      <c r="A34" s="3" t="s">
        <v>0</v>
      </c>
      <c r="B34" s="38" t="s">
        <v>126</v>
      </c>
      <c r="C34" s="38"/>
      <c r="D34" s="39" t="s">
        <v>127</v>
      </c>
      <c r="E34" s="39"/>
      <c r="F34" s="39"/>
      <c r="G34" s="39"/>
      <c r="H34" s="39"/>
      <c r="I34" s="39"/>
      <c r="J34" s="9">
        <f>J35</f>
        <v>6700000</v>
      </c>
      <c r="K34" s="9">
        <f>K35</f>
        <v>8265887.54</v>
      </c>
      <c r="L34" s="14">
        <f t="shared" si="0"/>
        <v>123.37145582089552</v>
      </c>
    </row>
    <row r="35" spans="1:12" ht="23.25" customHeight="1" x14ac:dyDescent="0.25">
      <c r="A35" s="1" t="s">
        <v>61</v>
      </c>
      <c r="B35" s="33" t="s">
        <v>126</v>
      </c>
      <c r="C35" s="33"/>
      <c r="D35" s="34" t="s">
        <v>127</v>
      </c>
      <c r="E35" s="34"/>
      <c r="F35" s="34"/>
      <c r="G35" s="34"/>
      <c r="H35" s="34"/>
      <c r="I35" s="34"/>
      <c r="J35" s="6">
        <v>6700000</v>
      </c>
      <c r="K35" s="6">
        <v>8265887.54</v>
      </c>
      <c r="L35" s="15">
        <f t="shared" si="0"/>
        <v>123.37145582089552</v>
      </c>
    </row>
    <row r="36" spans="1:12" ht="15" customHeight="1" x14ac:dyDescent="0.25">
      <c r="A36" s="3" t="s">
        <v>0</v>
      </c>
      <c r="B36" s="38" t="s">
        <v>128</v>
      </c>
      <c r="C36" s="38"/>
      <c r="D36" s="39" t="s">
        <v>129</v>
      </c>
      <c r="E36" s="39"/>
      <c r="F36" s="39"/>
      <c r="G36" s="39"/>
      <c r="H36" s="39"/>
      <c r="I36" s="39"/>
      <c r="J36" s="9">
        <f>J37+J39</f>
        <v>1705655000</v>
      </c>
      <c r="K36" s="9">
        <f>K37+K39</f>
        <v>1738167705.6199999</v>
      </c>
      <c r="L36" s="14">
        <f t="shared" si="0"/>
        <v>101.9061712726196</v>
      </c>
    </row>
    <row r="37" spans="1:12" ht="15" customHeight="1" x14ac:dyDescent="0.25">
      <c r="A37" s="3" t="s">
        <v>0</v>
      </c>
      <c r="B37" s="38" t="s">
        <v>130</v>
      </c>
      <c r="C37" s="38"/>
      <c r="D37" s="39" t="s">
        <v>131</v>
      </c>
      <c r="E37" s="39"/>
      <c r="F37" s="39"/>
      <c r="G37" s="39"/>
      <c r="H37" s="39"/>
      <c r="I37" s="39"/>
      <c r="J37" s="9">
        <f>J38</f>
        <v>485690000</v>
      </c>
      <c r="K37" s="9">
        <f>K38</f>
        <v>485385739.86000001</v>
      </c>
      <c r="L37" s="14">
        <f t="shared" si="0"/>
        <v>99.9373550742243</v>
      </c>
    </row>
    <row r="38" spans="1:12" ht="34.5" customHeight="1" x14ac:dyDescent="0.25">
      <c r="A38" s="1" t="s">
        <v>61</v>
      </c>
      <c r="B38" s="33" t="s">
        <v>132</v>
      </c>
      <c r="C38" s="33"/>
      <c r="D38" s="34" t="s">
        <v>133</v>
      </c>
      <c r="E38" s="34"/>
      <c r="F38" s="34"/>
      <c r="G38" s="34"/>
      <c r="H38" s="34"/>
      <c r="I38" s="34"/>
      <c r="J38" s="6">
        <v>485690000</v>
      </c>
      <c r="K38" s="6">
        <v>485385739.86000001</v>
      </c>
      <c r="L38" s="15">
        <v>1013696237.64</v>
      </c>
    </row>
    <row r="39" spans="1:12" ht="15" customHeight="1" x14ac:dyDescent="0.25">
      <c r="A39" s="3" t="s">
        <v>0</v>
      </c>
      <c r="B39" s="38" t="s">
        <v>134</v>
      </c>
      <c r="C39" s="38"/>
      <c r="D39" s="39" t="s">
        <v>135</v>
      </c>
      <c r="E39" s="39"/>
      <c r="F39" s="39"/>
      <c r="G39" s="39"/>
      <c r="H39" s="39"/>
      <c r="I39" s="39"/>
      <c r="J39" s="9">
        <f>J40+J42</f>
        <v>1219965000</v>
      </c>
      <c r="K39" s="9">
        <f>K40+K42</f>
        <v>1252781965.76</v>
      </c>
      <c r="L39" s="14">
        <f t="shared" si="0"/>
        <v>102.68999239814256</v>
      </c>
    </row>
    <row r="40" spans="1:12" ht="15" customHeight="1" x14ac:dyDescent="0.25">
      <c r="A40" s="1" t="s">
        <v>0</v>
      </c>
      <c r="B40" s="33" t="s">
        <v>136</v>
      </c>
      <c r="C40" s="33"/>
      <c r="D40" s="34" t="s">
        <v>137</v>
      </c>
      <c r="E40" s="34"/>
      <c r="F40" s="34"/>
      <c r="G40" s="34"/>
      <c r="H40" s="34"/>
      <c r="I40" s="34"/>
      <c r="J40" s="6">
        <f>J41</f>
        <v>998615000</v>
      </c>
      <c r="K40" s="6">
        <f>K41</f>
        <v>1013696237.64</v>
      </c>
      <c r="L40" s="15">
        <f t="shared" si="0"/>
        <v>101.5102154123461</v>
      </c>
    </row>
    <row r="41" spans="1:12" ht="23.25" customHeight="1" x14ac:dyDescent="0.25">
      <c r="A41" s="1" t="s">
        <v>61</v>
      </c>
      <c r="B41" s="33" t="s">
        <v>138</v>
      </c>
      <c r="C41" s="33"/>
      <c r="D41" s="34" t="s">
        <v>139</v>
      </c>
      <c r="E41" s="34"/>
      <c r="F41" s="34"/>
      <c r="G41" s="34"/>
      <c r="H41" s="34"/>
      <c r="I41" s="34"/>
      <c r="J41" s="6">
        <v>998615000</v>
      </c>
      <c r="K41" s="6">
        <v>1013696237.64</v>
      </c>
      <c r="L41" s="15">
        <f t="shared" si="0"/>
        <v>101.5102154123461</v>
      </c>
    </row>
    <row r="42" spans="1:12" ht="15" customHeight="1" x14ac:dyDescent="0.25">
      <c r="A42" s="1" t="s">
        <v>0</v>
      </c>
      <c r="B42" s="33" t="s">
        <v>140</v>
      </c>
      <c r="C42" s="33"/>
      <c r="D42" s="34" t="s">
        <v>141</v>
      </c>
      <c r="E42" s="34"/>
      <c r="F42" s="34"/>
      <c r="G42" s="34"/>
      <c r="H42" s="34"/>
      <c r="I42" s="34"/>
      <c r="J42" s="6">
        <f>J43</f>
        <v>221350000</v>
      </c>
      <c r="K42" s="6">
        <f>K43</f>
        <v>239085728.12</v>
      </c>
      <c r="L42" s="15">
        <f t="shared" si="0"/>
        <v>108.01252682177547</v>
      </c>
    </row>
    <row r="43" spans="1:12" ht="23.25" customHeight="1" x14ac:dyDescent="0.25">
      <c r="A43" s="1" t="s">
        <v>61</v>
      </c>
      <c r="B43" s="33" t="s">
        <v>142</v>
      </c>
      <c r="C43" s="33"/>
      <c r="D43" s="34" t="s">
        <v>143</v>
      </c>
      <c r="E43" s="34"/>
      <c r="F43" s="34"/>
      <c r="G43" s="34"/>
      <c r="H43" s="34"/>
      <c r="I43" s="34"/>
      <c r="J43" s="6">
        <v>221350000</v>
      </c>
      <c r="K43" s="6">
        <v>239085728.12</v>
      </c>
      <c r="L43" s="15">
        <f t="shared" si="0"/>
        <v>108.01252682177547</v>
      </c>
    </row>
    <row r="44" spans="1:12" ht="15" customHeight="1" x14ac:dyDescent="0.25">
      <c r="A44" s="3" t="s">
        <v>0</v>
      </c>
      <c r="B44" s="38" t="s">
        <v>144</v>
      </c>
      <c r="C44" s="38"/>
      <c r="D44" s="39" t="s">
        <v>145</v>
      </c>
      <c r="E44" s="39"/>
      <c r="F44" s="39"/>
      <c r="G44" s="39"/>
      <c r="H44" s="39"/>
      <c r="I44" s="39"/>
      <c r="J44" s="9">
        <f>J45+J47</f>
        <v>100430000</v>
      </c>
      <c r="K44" s="9">
        <f>K45+K47</f>
        <v>151904282.27000001</v>
      </c>
      <c r="L44" s="14">
        <f t="shared" si="0"/>
        <v>151.25389054067512</v>
      </c>
    </row>
    <row r="45" spans="1:12" ht="23.25" customHeight="1" x14ac:dyDescent="0.25">
      <c r="A45" s="3" t="s">
        <v>0</v>
      </c>
      <c r="B45" s="38" t="s">
        <v>146</v>
      </c>
      <c r="C45" s="38"/>
      <c r="D45" s="39" t="s">
        <v>147</v>
      </c>
      <c r="E45" s="39"/>
      <c r="F45" s="39"/>
      <c r="G45" s="39"/>
      <c r="H45" s="39"/>
      <c r="I45" s="39"/>
      <c r="J45" s="9">
        <f>J46</f>
        <v>99730000</v>
      </c>
      <c r="K45" s="9">
        <f>K46</f>
        <v>151099282.27000001</v>
      </c>
      <c r="L45" s="14">
        <f t="shared" si="0"/>
        <v>151.50835482803572</v>
      </c>
    </row>
    <row r="46" spans="1:12" ht="34.5" customHeight="1" x14ac:dyDescent="0.25">
      <c r="A46" s="1" t="s">
        <v>61</v>
      </c>
      <c r="B46" s="33" t="s">
        <v>148</v>
      </c>
      <c r="C46" s="33"/>
      <c r="D46" s="34" t="s">
        <v>149</v>
      </c>
      <c r="E46" s="34"/>
      <c r="F46" s="34"/>
      <c r="G46" s="34"/>
      <c r="H46" s="34"/>
      <c r="I46" s="34"/>
      <c r="J46" s="6">
        <v>99730000</v>
      </c>
      <c r="K46" s="6">
        <v>151099282.27000001</v>
      </c>
      <c r="L46" s="15">
        <f t="shared" si="0"/>
        <v>151.50835482803572</v>
      </c>
    </row>
    <row r="47" spans="1:12" ht="23.25" customHeight="1" x14ac:dyDescent="0.25">
      <c r="A47" s="3" t="s">
        <v>0</v>
      </c>
      <c r="B47" s="38" t="s">
        <v>150</v>
      </c>
      <c r="C47" s="38"/>
      <c r="D47" s="39" t="s">
        <v>151</v>
      </c>
      <c r="E47" s="39"/>
      <c r="F47" s="39"/>
      <c r="G47" s="39"/>
      <c r="H47" s="39"/>
      <c r="I47" s="39"/>
      <c r="J47" s="9">
        <f>J48</f>
        <v>700000</v>
      </c>
      <c r="K47" s="9">
        <f>K48</f>
        <v>805000</v>
      </c>
      <c r="L47" s="14">
        <f t="shared" si="0"/>
        <v>114.99999999999999</v>
      </c>
    </row>
    <row r="48" spans="1:12" ht="23.25" customHeight="1" x14ac:dyDescent="0.25">
      <c r="A48" s="1" t="s">
        <v>3</v>
      </c>
      <c r="B48" s="33" t="s">
        <v>153</v>
      </c>
      <c r="C48" s="33"/>
      <c r="D48" s="34" t="s">
        <v>152</v>
      </c>
      <c r="E48" s="34"/>
      <c r="F48" s="34"/>
      <c r="G48" s="34"/>
      <c r="H48" s="34"/>
      <c r="I48" s="34"/>
      <c r="J48" s="6">
        <v>700000</v>
      </c>
      <c r="K48" s="6">
        <v>805000</v>
      </c>
      <c r="L48" s="15">
        <f t="shared" si="0"/>
        <v>114.99999999999999</v>
      </c>
    </row>
    <row r="49" spans="1:12" ht="23.25" customHeight="1" x14ac:dyDescent="0.25">
      <c r="A49" s="3" t="s">
        <v>0</v>
      </c>
      <c r="B49" s="38" t="s">
        <v>610</v>
      </c>
      <c r="C49" s="38"/>
      <c r="D49" s="40" t="s">
        <v>611</v>
      </c>
      <c r="E49" s="41"/>
      <c r="F49" s="41"/>
      <c r="G49" s="41"/>
      <c r="H49" s="41"/>
      <c r="I49" s="42"/>
      <c r="J49" s="6"/>
      <c r="K49" s="9">
        <f>K50+K51+K52</f>
        <v>-61028.98</v>
      </c>
      <c r="L49" s="15"/>
    </row>
    <row r="50" spans="1:12" ht="23.25" customHeight="1" x14ac:dyDescent="0.25">
      <c r="A50" s="1" t="s">
        <v>61</v>
      </c>
      <c r="B50" s="43" t="s">
        <v>613</v>
      </c>
      <c r="C50" s="44"/>
      <c r="D50" s="35" t="s">
        <v>612</v>
      </c>
      <c r="E50" s="36"/>
      <c r="F50" s="36"/>
      <c r="G50" s="36"/>
      <c r="H50" s="36"/>
      <c r="I50" s="37"/>
      <c r="J50" s="6"/>
      <c r="K50" s="6">
        <v>5331.99</v>
      </c>
      <c r="L50" s="15"/>
    </row>
    <row r="51" spans="1:12" ht="23.25" customHeight="1" x14ac:dyDescent="0.25">
      <c r="A51" s="1" t="s">
        <v>61</v>
      </c>
      <c r="B51" s="43" t="s">
        <v>615</v>
      </c>
      <c r="C51" s="44"/>
      <c r="D51" s="35" t="s">
        <v>614</v>
      </c>
      <c r="E51" s="36"/>
      <c r="F51" s="36"/>
      <c r="G51" s="36"/>
      <c r="H51" s="36"/>
      <c r="I51" s="37"/>
      <c r="J51" s="6"/>
      <c r="K51" s="6">
        <v>-66176.27</v>
      </c>
      <c r="L51" s="15"/>
    </row>
    <row r="52" spans="1:12" ht="23.25" customHeight="1" x14ac:dyDescent="0.25">
      <c r="A52" s="1" t="s">
        <v>61</v>
      </c>
      <c r="B52" s="43" t="s">
        <v>617</v>
      </c>
      <c r="C52" s="44"/>
      <c r="D52" s="35" t="s">
        <v>616</v>
      </c>
      <c r="E52" s="36"/>
      <c r="F52" s="36"/>
      <c r="G52" s="36"/>
      <c r="H52" s="36"/>
      <c r="I52" s="37"/>
      <c r="J52" s="6"/>
      <c r="K52" s="6">
        <v>-184.7</v>
      </c>
      <c r="L52" s="15"/>
    </row>
    <row r="53" spans="1:12" ht="15" customHeight="1" x14ac:dyDescent="0.25">
      <c r="A53" s="4" t="s">
        <v>0</v>
      </c>
      <c r="B53" s="45" t="s">
        <v>154</v>
      </c>
      <c r="C53" s="46"/>
      <c r="D53" s="40" t="s">
        <v>155</v>
      </c>
      <c r="E53" s="41"/>
      <c r="F53" s="41"/>
      <c r="G53" s="41"/>
      <c r="H53" s="41"/>
      <c r="I53" s="42"/>
      <c r="J53" s="9">
        <f>J54+J87+J94+J114+J126+J238</f>
        <v>1476469000</v>
      </c>
      <c r="K53" s="9">
        <f>K54+K87+K94+K114+K126+K238</f>
        <v>1009428414.9100001</v>
      </c>
      <c r="L53" s="14">
        <f t="shared" ref="L53:L75" si="1">K53/J53*100</f>
        <v>68.367735110591553</v>
      </c>
    </row>
    <row r="54" spans="1:12" ht="23.25" customHeight="1" x14ac:dyDescent="0.25">
      <c r="A54" s="3" t="s">
        <v>0</v>
      </c>
      <c r="B54" s="38" t="s">
        <v>156</v>
      </c>
      <c r="C54" s="38"/>
      <c r="D54" s="39" t="s">
        <v>157</v>
      </c>
      <c r="E54" s="39"/>
      <c r="F54" s="39"/>
      <c r="G54" s="39"/>
      <c r="H54" s="39"/>
      <c r="I54" s="39"/>
      <c r="J54" s="9">
        <f>J55+J57+J73+J77</f>
        <v>467315000</v>
      </c>
      <c r="K54" s="9">
        <f>K55+K57+K73+K77</f>
        <v>528681236.82999992</v>
      </c>
      <c r="L54" s="14">
        <f t="shared" si="1"/>
        <v>113.13166425858358</v>
      </c>
    </row>
    <row r="55" spans="1:12" ht="57" customHeight="1" x14ac:dyDescent="0.25">
      <c r="A55" s="3" t="s">
        <v>0</v>
      </c>
      <c r="B55" s="38" t="s">
        <v>158</v>
      </c>
      <c r="C55" s="38"/>
      <c r="D55" s="39" t="s">
        <v>159</v>
      </c>
      <c r="E55" s="39"/>
      <c r="F55" s="39"/>
      <c r="G55" s="39"/>
      <c r="H55" s="39"/>
      <c r="I55" s="39"/>
      <c r="J55" s="9">
        <f>J56</f>
        <v>379000</v>
      </c>
      <c r="K55" s="9">
        <f>K56</f>
        <v>379880</v>
      </c>
      <c r="L55" s="14">
        <f t="shared" si="1"/>
        <v>100.23218997361478</v>
      </c>
    </row>
    <row r="56" spans="1:12" ht="34.5" customHeight="1" x14ac:dyDescent="0.25">
      <c r="A56" s="1" t="s">
        <v>3</v>
      </c>
      <c r="B56" s="33" t="s">
        <v>160</v>
      </c>
      <c r="C56" s="33"/>
      <c r="D56" s="34" t="s">
        <v>161</v>
      </c>
      <c r="E56" s="34"/>
      <c r="F56" s="34"/>
      <c r="G56" s="34"/>
      <c r="H56" s="34"/>
      <c r="I56" s="34"/>
      <c r="J56" s="6">
        <v>379000</v>
      </c>
      <c r="K56" s="6">
        <v>379880</v>
      </c>
      <c r="L56" s="15">
        <f t="shared" si="1"/>
        <v>100.23218997361478</v>
      </c>
    </row>
    <row r="57" spans="1:12" ht="68.25" customHeight="1" x14ac:dyDescent="0.25">
      <c r="A57" s="3" t="s">
        <v>0</v>
      </c>
      <c r="B57" s="38" t="s">
        <v>162</v>
      </c>
      <c r="C57" s="38"/>
      <c r="D57" s="39" t="s">
        <v>163</v>
      </c>
      <c r="E57" s="39"/>
      <c r="F57" s="39"/>
      <c r="G57" s="39"/>
      <c r="H57" s="39"/>
      <c r="I57" s="39"/>
      <c r="J57" s="9">
        <f>J58+J60+J62+J68+J70</f>
        <v>339904000</v>
      </c>
      <c r="K57" s="9">
        <f>K58+K60+K62+K68+K70</f>
        <v>317033840.79999995</v>
      </c>
      <c r="L57" s="14">
        <f t="shared" si="1"/>
        <v>93.271582799849355</v>
      </c>
    </row>
    <row r="58" spans="1:12" ht="45.75" customHeight="1" x14ac:dyDescent="0.25">
      <c r="A58" s="1" t="s">
        <v>0</v>
      </c>
      <c r="B58" s="43" t="s">
        <v>164</v>
      </c>
      <c r="C58" s="44"/>
      <c r="D58" s="35" t="s">
        <v>165</v>
      </c>
      <c r="E58" s="36"/>
      <c r="F58" s="36"/>
      <c r="G58" s="36"/>
      <c r="H58" s="36"/>
      <c r="I58" s="37"/>
      <c r="J58" s="6">
        <f>J59</f>
        <v>220000000</v>
      </c>
      <c r="K58" s="6">
        <f>K59</f>
        <v>186980345.84999999</v>
      </c>
      <c r="L58" s="15">
        <f t="shared" si="1"/>
        <v>84.991066295454544</v>
      </c>
    </row>
    <row r="59" spans="1:12" ht="57" customHeight="1" x14ac:dyDescent="0.25">
      <c r="A59" s="1" t="s">
        <v>168</v>
      </c>
      <c r="B59" s="33" t="s">
        <v>166</v>
      </c>
      <c r="C59" s="33"/>
      <c r="D59" s="34" t="s">
        <v>167</v>
      </c>
      <c r="E59" s="34"/>
      <c r="F59" s="34"/>
      <c r="G59" s="34"/>
      <c r="H59" s="34"/>
      <c r="I59" s="34"/>
      <c r="J59" s="6">
        <v>220000000</v>
      </c>
      <c r="K59" s="6">
        <v>186980345.84999999</v>
      </c>
      <c r="L59" s="15">
        <f t="shared" si="1"/>
        <v>84.991066295454544</v>
      </c>
    </row>
    <row r="60" spans="1:12" ht="57" customHeight="1" x14ac:dyDescent="0.25">
      <c r="A60" s="1" t="s">
        <v>0</v>
      </c>
      <c r="B60" s="43" t="s">
        <v>169</v>
      </c>
      <c r="C60" s="44"/>
      <c r="D60" s="35" t="s">
        <v>170</v>
      </c>
      <c r="E60" s="36"/>
      <c r="F60" s="36"/>
      <c r="G60" s="36"/>
      <c r="H60" s="36"/>
      <c r="I60" s="37"/>
      <c r="J60" s="6">
        <f>J61</f>
        <v>11500000</v>
      </c>
      <c r="K60" s="6">
        <f>K61</f>
        <v>11807733.1</v>
      </c>
      <c r="L60" s="15">
        <f t="shared" si="1"/>
        <v>102.67594</v>
      </c>
    </row>
    <row r="61" spans="1:12" ht="45.75" customHeight="1" x14ac:dyDescent="0.25">
      <c r="A61" s="1" t="s">
        <v>168</v>
      </c>
      <c r="B61" s="33" t="s">
        <v>171</v>
      </c>
      <c r="C61" s="33"/>
      <c r="D61" s="34" t="s">
        <v>172</v>
      </c>
      <c r="E61" s="34"/>
      <c r="F61" s="34"/>
      <c r="G61" s="34"/>
      <c r="H61" s="34"/>
      <c r="I61" s="34"/>
      <c r="J61" s="6">
        <v>11500000</v>
      </c>
      <c r="K61" s="6">
        <v>11807733.1</v>
      </c>
      <c r="L61" s="15">
        <f t="shared" si="1"/>
        <v>102.67594</v>
      </c>
    </row>
    <row r="62" spans="1:12" ht="57" customHeight="1" x14ac:dyDescent="0.25">
      <c r="A62" s="1" t="s">
        <v>0</v>
      </c>
      <c r="B62" s="33" t="s">
        <v>173</v>
      </c>
      <c r="C62" s="33"/>
      <c r="D62" s="34" t="s">
        <v>174</v>
      </c>
      <c r="E62" s="34"/>
      <c r="F62" s="34"/>
      <c r="G62" s="34"/>
      <c r="H62" s="34"/>
      <c r="I62" s="34"/>
      <c r="J62" s="6">
        <f>J63+J64+J65+J66+J67</f>
        <v>18681000</v>
      </c>
      <c r="K62" s="6">
        <f>K63+K64+K65+K66+K67</f>
        <v>24482520.290000003</v>
      </c>
      <c r="L62" s="15">
        <f t="shared" si="1"/>
        <v>131.05572662063059</v>
      </c>
    </row>
    <row r="63" spans="1:12" ht="45.75" customHeight="1" x14ac:dyDescent="0.25">
      <c r="A63" s="1" t="s">
        <v>177</v>
      </c>
      <c r="B63" s="33" t="s">
        <v>175</v>
      </c>
      <c r="C63" s="33"/>
      <c r="D63" s="34" t="s">
        <v>176</v>
      </c>
      <c r="E63" s="34"/>
      <c r="F63" s="34"/>
      <c r="G63" s="34"/>
      <c r="H63" s="34"/>
      <c r="I63" s="34"/>
      <c r="J63" s="6">
        <v>15152000</v>
      </c>
      <c r="K63" s="6">
        <v>20579605.920000002</v>
      </c>
      <c r="L63" s="15">
        <f t="shared" si="1"/>
        <v>135.82105279831046</v>
      </c>
    </row>
    <row r="64" spans="1:12" ht="45.75" customHeight="1" x14ac:dyDescent="0.25">
      <c r="A64" s="1" t="s">
        <v>3</v>
      </c>
      <c r="B64" s="33" t="s">
        <v>178</v>
      </c>
      <c r="C64" s="33"/>
      <c r="D64" s="34" t="s">
        <v>179</v>
      </c>
      <c r="E64" s="34"/>
      <c r="F64" s="34"/>
      <c r="G64" s="34"/>
      <c r="H64" s="34"/>
      <c r="I64" s="34"/>
      <c r="J64" s="6">
        <v>1600000</v>
      </c>
      <c r="K64" s="6">
        <v>1795116.76</v>
      </c>
      <c r="L64" s="15">
        <f t="shared" si="1"/>
        <v>112.19479750000001</v>
      </c>
    </row>
    <row r="65" spans="1:12" ht="57" customHeight="1" x14ac:dyDescent="0.25">
      <c r="A65" s="1" t="s">
        <v>3</v>
      </c>
      <c r="B65" s="33" t="s">
        <v>180</v>
      </c>
      <c r="C65" s="33"/>
      <c r="D65" s="34" t="s">
        <v>181</v>
      </c>
      <c r="E65" s="34"/>
      <c r="F65" s="34"/>
      <c r="G65" s="34"/>
      <c r="H65" s="34"/>
      <c r="I65" s="34"/>
      <c r="J65" s="6">
        <v>129000</v>
      </c>
      <c r="K65" s="6">
        <v>242995.41</v>
      </c>
      <c r="L65" s="15">
        <f t="shared" si="1"/>
        <v>188.36853488372094</v>
      </c>
    </row>
    <row r="66" spans="1:12" ht="45.75" customHeight="1" x14ac:dyDescent="0.25">
      <c r="A66" s="1" t="s">
        <v>184</v>
      </c>
      <c r="B66" s="33" t="s">
        <v>182</v>
      </c>
      <c r="C66" s="33"/>
      <c r="D66" s="34" t="s">
        <v>183</v>
      </c>
      <c r="E66" s="34"/>
      <c r="F66" s="34"/>
      <c r="G66" s="34"/>
      <c r="H66" s="34"/>
      <c r="I66" s="34"/>
      <c r="J66" s="6">
        <v>900000</v>
      </c>
      <c r="K66" s="6">
        <v>899950</v>
      </c>
      <c r="L66" s="15">
        <f t="shared" si="1"/>
        <v>99.99444444444444</v>
      </c>
    </row>
    <row r="67" spans="1:12" ht="45.75" customHeight="1" x14ac:dyDescent="0.25">
      <c r="A67" s="1" t="s">
        <v>177</v>
      </c>
      <c r="B67" s="33" t="s">
        <v>185</v>
      </c>
      <c r="C67" s="33"/>
      <c r="D67" s="34" t="s">
        <v>186</v>
      </c>
      <c r="E67" s="34"/>
      <c r="F67" s="34"/>
      <c r="G67" s="34"/>
      <c r="H67" s="34"/>
      <c r="I67" s="34"/>
      <c r="J67" s="6">
        <v>900000</v>
      </c>
      <c r="K67" s="6">
        <v>964852.2</v>
      </c>
      <c r="L67" s="15">
        <f t="shared" si="1"/>
        <v>107.2058</v>
      </c>
    </row>
    <row r="68" spans="1:12" ht="23.25" customHeight="1" x14ac:dyDescent="0.25">
      <c r="A68" s="1" t="s">
        <v>0</v>
      </c>
      <c r="B68" s="33" t="s">
        <v>187</v>
      </c>
      <c r="C68" s="33"/>
      <c r="D68" s="34" t="s">
        <v>188</v>
      </c>
      <c r="E68" s="34"/>
      <c r="F68" s="34"/>
      <c r="G68" s="34"/>
      <c r="H68" s="34"/>
      <c r="I68" s="34"/>
      <c r="J68" s="6">
        <f>J69</f>
        <v>85000000</v>
      </c>
      <c r="K68" s="6">
        <f>K69</f>
        <v>89403946.560000002</v>
      </c>
      <c r="L68" s="15">
        <f t="shared" si="1"/>
        <v>105.1811136</v>
      </c>
    </row>
    <row r="69" spans="1:12" ht="23.25" customHeight="1" x14ac:dyDescent="0.25">
      <c r="A69" s="1" t="s">
        <v>168</v>
      </c>
      <c r="B69" s="33" t="s">
        <v>189</v>
      </c>
      <c r="C69" s="33"/>
      <c r="D69" s="34" t="s">
        <v>190</v>
      </c>
      <c r="E69" s="34"/>
      <c r="F69" s="34"/>
      <c r="G69" s="34"/>
      <c r="H69" s="34"/>
      <c r="I69" s="34"/>
      <c r="J69" s="6">
        <v>85000000</v>
      </c>
      <c r="K69" s="6">
        <v>89403946.560000002</v>
      </c>
      <c r="L69" s="15">
        <f t="shared" si="1"/>
        <v>105.1811136</v>
      </c>
    </row>
    <row r="70" spans="1:12" ht="45.75" customHeight="1" x14ac:dyDescent="0.25">
      <c r="A70" s="1" t="s">
        <v>0</v>
      </c>
      <c r="B70" s="33" t="s">
        <v>191</v>
      </c>
      <c r="C70" s="33"/>
      <c r="D70" s="34" t="s">
        <v>192</v>
      </c>
      <c r="E70" s="34"/>
      <c r="F70" s="34"/>
      <c r="G70" s="34"/>
      <c r="H70" s="34"/>
      <c r="I70" s="34"/>
      <c r="J70" s="6">
        <f>J71+J72</f>
        <v>4723000</v>
      </c>
      <c r="K70" s="6">
        <f>K71+K72</f>
        <v>4359295</v>
      </c>
      <c r="L70" s="15">
        <f t="shared" si="1"/>
        <v>92.299280118568703</v>
      </c>
    </row>
    <row r="71" spans="1:12" ht="45.75" customHeight="1" x14ac:dyDescent="0.25">
      <c r="A71" s="1" t="s">
        <v>3</v>
      </c>
      <c r="B71" s="33" t="s">
        <v>191</v>
      </c>
      <c r="C71" s="33"/>
      <c r="D71" s="34" t="s">
        <v>192</v>
      </c>
      <c r="E71" s="34"/>
      <c r="F71" s="34"/>
      <c r="G71" s="34"/>
      <c r="H71" s="34"/>
      <c r="I71" s="34"/>
      <c r="J71" s="6">
        <v>1237000</v>
      </c>
      <c r="K71" s="6">
        <v>1235832</v>
      </c>
      <c r="L71" s="15">
        <f t="shared" si="1"/>
        <v>99.905578011317715</v>
      </c>
    </row>
    <row r="72" spans="1:12" ht="45.75" customHeight="1" x14ac:dyDescent="0.25">
      <c r="A72" s="1" t="s">
        <v>3</v>
      </c>
      <c r="B72" s="33" t="s">
        <v>193</v>
      </c>
      <c r="C72" s="33"/>
      <c r="D72" s="34" t="s">
        <v>194</v>
      </c>
      <c r="E72" s="34"/>
      <c r="F72" s="34"/>
      <c r="G72" s="34"/>
      <c r="H72" s="34"/>
      <c r="I72" s="34"/>
      <c r="J72" s="6">
        <v>3486000</v>
      </c>
      <c r="K72" s="6">
        <v>3123463</v>
      </c>
      <c r="L72" s="15">
        <f t="shared" si="1"/>
        <v>89.600200803212843</v>
      </c>
    </row>
    <row r="73" spans="1:12" ht="34.5" customHeight="1" x14ac:dyDescent="0.25">
      <c r="A73" s="3" t="s">
        <v>0</v>
      </c>
      <c r="B73" s="38" t="s">
        <v>195</v>
      </c>
      <c r="C73" s="38"/>
      <c r="D73" s="39" t="s">
        <v>196</v>
      </c>
      <c r="E73" s="39"/>
      <c r="F73" s="39"/>
      <c r="G73" s="39"/>
      <c r="H73" s="39"/>
      <c r="I73" s="39"/>
      <c r="J73" s="9">
        <f>J74+J75</f>
        <v>1746000</v>
      </c>
      <c r="K73" s="9">
        <f>K74+K75+K76</f>
        <v>1914369.8599999999</v>
      </c>
      <c r="L73" s="14">
        <f t="shared" si="1"/>
        <v>109.64317640320733</v>
      </c>
    </row>
    <row r="74" spans="1:12" ht="68.25" customHeight="1" x14ac:dyDescent="0.25">
      <c r="A74" s="1" t="s">
        <v>168</v>
      </c>
      <c r="B74" s="33" t="s">
        <v>197</v>
      </c>
      <c r="C74" s="33"/>
      <c r="D74" s="34" t="s">
        <v>198</v>
      </c>
      <c r="E74" s="34"/>
      <c r="F74" s="34"/>
      <c r="G74" s="34"/>
      <c r="H74" s="34"/>
      <c r="I74" s="34"/>
      <c r="J74" s="6">
        <v>1000000</v>
      </c>
      <c r="K74" s="6">
        <v>1133342.8799999999</v>
      </c>
      <c r="L74" s="15">
        <f t="shared" si="1"/>
        <v>113.33428799999999</v>
      </c>
    </row>
    <row r="75" spans="1:12" ht="57" customHeight="1" x14ac:dyDescent="0.25">
      <c r="A75" s="1" t="s">
        <v>168</v>
      </c>
      <c r="B75" s="33" t="s">
        <v>199</v>
      </c>
      <c r="C75" s="33"/>
      <c r="D75" s="34" t="s">
        <v>200</v>
      </c>
      <c r="E75" s="34"/>
      <c r="F75" s="34"/>
      <c r="G75" s="34"/>
      <c r="H75" s="34"/>
      <c r="I75" s="34"/>
      <c r="J75" s="6">
        <v>746000</v>
      </c>
      <c r="K75" s="6">
        <v>781023.25</v>
      </c>
      <c r="L75" s="15">
        <f t="shared" si="1"/>
        <v>104.69480563002679</v>
      </c>
    </row>
    <row r="76" spans="1:12" ht="97.5" customHeight="1" x14ac:dyDescent="0.25">
      <c r="A76" s="1" t="s">
        <v>168</v>
      </c>
      <c r="B76" s="43" t="s">
        <v>618</v>
      </c>
      <c r="C76" s="44"/>
      <c r="D76" s="35" t="s">
        <v>619</v>
      </c>
      <c r="E76" s="36"/>
      <c r="F76" s="36"/>
      <c r="G76" s="36"/>
      <c r="H76" s="36"/>
      <c r="I76" s="37"/>
      <c r="J76" s="6"/>
      <c r="K76" s="6">
        <v>3.73</v>
      </c>
      <c r="L76" s="15"/>
    </row>
    <row r="77" spans="1:12" ht="57" customHeight="1" x14ac:dyDescent="0.25">
      <c r="A77" s="3" t="s">
        <v>0</v>
      </c>
      <c r="B77" s="38" t="s">
        <v>201</v>
      </c>
      <c r="C77" s="38"/>
      <c r="D77" s="39" t="s">
        <v>202</v>
      </c>
      <c r="E77" s="39"/>
      <c r="F77" s="39"/>
      <c r="G77" s="39"/>
      <c r="H77" s="39"/>
      <c r="I77" s="39"/>
      <c r="J77" s="9">
        <f>J78+J84</f>
        <v>125286000</v>
      </c>
      <c r="K77" s="9">
        <f>K78+K84</f>
        <v>209353146.16999999</v>
      </c>
      <c r="L77" s="14">
        <f t="shared" ref="L77:L83" si="2">K77/J77*100</f>
        <v>167.10019169739633</v>
      </c>
    </row>
    <row r="78" spans="1:12" ht="57" customHeight="1" x14ac:dyDescent="0.25">
      <c r="A78" s="1" t="s">
        <v>0</v>
      </c>
      <c r="B78" s="43" t="s">
        <v>203</v>
      </c>
      <c r="C78" s="44"/>
      <c r="D78" s="35" t="s">
        <v>204</v>
      </c>
      <c r="E78" s="36"/>
      <c r="F78" s="36"/>
      <c r="G78" s="36"/>
      <c r="H78" s="36"/>
      <c r="I78" s="37"/>
      <c r="J78" s="6">
        <f>J79+J80+J81+J82+J83</f>
        <v>81986000</v>
      </c>
      <c r="K78" s="6">
        <f>K79+K80+K81+K82+K83</f>
        <v>91427692.159999996</v>
      </c>
      <c r="L78" s="15">
        <f t="shared" si="2"/>
        <v>111.51622491644915</v>
      </c>
    </row>
    <row r="79" spans="1:12" ht="23.25" customHeight="1" x14ac:dyDescent="0.25">
      <c r="A79" s="1" t="s">
        <v>3</v>
      </c>
      <c r="B79" s="33" t="s">
        <v>205</v>
      </c>
      <c r="C79" s="33"/>
      <c r="D79" s="34" t="s">
        <v>206</v>
      </c>
      <c r="E79" s="34"/>
      <c r="F79" s="34"/>
      <c r="G79" s="34"/>
      <c r="H79" s="34"/>
      <c r="I79" s="34"/>
      <c r="J79" s="6">
        <v>56379000</v>
      </c>
      <c r="K79" s="6">
        <v>64457199.649999999</v>
      </c>
      <c r="L79" s="15">
        <f t="shared" si="2"/>
        <v>114.32838406144133</v>
      </c>
    </row>
    <row r="80" spans="1:12" ht="34.5" customHeight="1" x14ac:dyDescent="0.25">
      <c r="A80" s="1" t="s">
        <v>3</v>
      </c>
      <c r="B80" s="33" t="s">
        <v>207</v>
      </c>
      <c r="C80" s="33"/>
      <c r="D80" s="34" t="s">
        <v>208</v>
      </c>
      <c r="E80" s="34"/>
      <c r="F80" s="34"/>
      <c r="G80" s="34"/>
      <c r="H80" s="34"/>
      <c r="I80" s="34"/>
      <c r="J80" s="6">
        <v>18000000</v>
      </c>
      <c r="K80" s="6">
        <v>20427933.66</v>
      </c>
      <c r="L80" s="15">
        <f t="shared" si="2"/>
        <v>113.48852033333334</v>
      </c>
    </row>
    <row r="81" spans="1:12" ht="68.25" customHeight="1" x14ac:dyDescent="0.25">
      <c r="A81" s="1" t="s">
        <v>168</v>
      </c>
      <c r="B81" s="33" t="s">
        <v>209</v>
      </c>
      <c r="C81" s="33"/>
      <c r="D81" s="34" t="s">
        <v>210</v>
      </c>
      <c r="E81" s="34"/>
      <c r="F81" s="34"/>
      <c r="G81" s="34"/>
      <c r="H81" s="34"/>
      <c r="I81" s="34"/>
      <c r="J81" s="6">
        <v>1100000</v>
      </c>
      <c r="K81" s="6">
        <v>1441821.37</v>
      </c>
      <c r="L81" s="15">
        <f t="shared" si="2"/>
        <v>131.07467000000003</v>
      </c>
    </row>
    <row r="82" spans="1:12" ht="23.25" customHeight="1" x14ac:dyDescent="0.25">
      <c r="A82" s="1" t="s">
        <v>3</v>
      </c>
      <c r="B82" s="33" t="s">
        <v>211</v>
      </c>
      <c r="C82" s="33"/>
      <c r="D82" s="34" t="s">
        <v>212</v>
      </c>
      <c r="E82" s="34"/>
      <c r="F82" s="34"/>
      <c r="G82" s="34"/>
      <c r="H82" s="34"/>
      <c r="I82" s="34"/>
      <c r="J82" s="6">
        <v>868000</v>
      </c>
      <c r="K82" s="6">
        <v>868921.6</v>
      </c>
      <c r="L82" s="15">
        <f t="shared" si="2"/>
        <v>100.10617511520736</v>
      </c>
    </row>
    <row r="83" spans="1:12" ht="79.5" customHeight="1" x14ac:dyDescent="0.25">
      <c r="A83" s="1" t="s">
        <v>184</v>
      </c>
      <c r="B83" s="33" t="s">
        <v>213</v>
      </c>
      <c r="C83" s="33"/>
      <c r="D83" s="34" t="s">
        <v>214</v>
      </c>
      <c r="E83" s="34"/>
      <c r="F83" s="34"/>
      <c r="G83" s="34"/>
      <c r="H83" s="34"/>
      <c r="I83" s="34"/>
      <c r="J83" s="6">
        <v>5639000</v>
      </c>
      <c r="K83" s="6">
        <v>4231815.88</v>
      </c>
      <c r="L83" s="15">
        <f t="shared" si="2"/>
        <v>75.045502394041492</v>
      </c>
    </row>
    <row r="84" spans="1:12" ht="68.25" customHeight="1" x14ac:dyDescent="0.25">
      <c r="A84" s="1" t="s">
        <v>0</v>
      </c>
      <c r="B84" s="33" t="s">
        <v>215</v>
      </c>
      <c r="C84" s="33"/>
      <c r="D84" s="34" t="s">
        <v>216</v>
      </c>
      <c r="E84" s="34"/>
      <c r="F84" s="34"/>
      <c r="G84" s="34"/>
      <c r="H84" s="34"/>
      <c r="I84" s="34"/>
      <c r="J84" s="6">
        <f>J85+J86</f>
        <v>43300000</v>
      </c>
      <c r="K84" s="6">
        <f>K85+K86</f>
        <v>117925454.00999999</v>
      </c>
      <c r="L84" s="15" t="s">
        <v>654</v>
      </c>
    </row>
    <row r="85" spans="1:12" ht="79.5" customHeight="1" x14ac:dyDescent="0.25">
      <c r="A85" s="1" t="s">
        <v>3</v>
      </c>
      <c r="B85" s="33" t="s">
        <v>217</v>
      </c>
      <c r="C85" s="33"/>
      <c r="D85" s="34" t="s">
        <v>218</v>
      </c>
      <c r="E85" s="34"/>
      <c r="F85" s="34"/>
      <c r="G85" s="34"/>
      <c r="H85" s="34"/>
      <c r="I85" s="34"/>
      <c r="J85" s="6">
        <v>24000000</v>
      </c>
      <c r="K85" s="6">
        <v>96843826.299999997</v>
      </c>
      <c r="L85" s="15" t="s">
        <v>654</v>
      </c>
    </row>
    <row r="86" spans="1:12" ht="79.5" customHeight="1" x14ac:dyDescent="0.25">
      <c r="A86" s="1" t="s">
        <v>3</v>
      </c>
      <c r="B86" s="33" t="s">
        <v>219</v>
      </c>
      <c r="C86" s="33"/>
      <c r="D86" s="34" t="s">
        <v>220</v>
      </c>
      <c r="E86" s="34"/>
      <c r="F86" s="34"/>
      <c r="G86" s="34"/>
      <c r="H86" s="34"/>
      <c r="I86" s="34"/>
      <c r="J86" s="6">
        <v>19300000</v>
      </c>
      <c r="K86" s="6">
        <v>21081627.710000001</v>
      </c>
      <c r="L86" s="15">
        <f>K86/J86*100</f>
        <v>109.23123165803111</v>
      </c>
    </row>
    <row r="87" spans="1:12" ht="15" customHeight="1" x14ac:dyDescent="0.25">
      <c r="A87" s="3" t="s">
        <v>0</v>
      </c>
      <c r="B87" s="38" t="s">
        <v>221</v>
      </c>
      <c r="C87" s="38"/>
      <c r="D87" s="39" t="s">
        <v>222</v>
      </c>
      <c r="E87" s="39"/>
      <c r="F87" s="39"/>
      <c r="G87" s="39"/>
      <c r="H87" s="39"/>
      <c r="I87" s="39"/>
      <c r="J87" s="9">
        <f>J88</f>
        <v>7341000</v>
      </c>
      <c r="K87" s="9">
        <f>K88</f>
        <v>3457041.44</v>
      </c>
      <c r="L87" s="14">
        <f>K87/J87*100</f>
        <v>47.092241384007629</v>
      </c>
    </row>
    <row r="88" spans="1:12" ht="15" customHeight="1" x14ac:dyDescent="0.25">
      <c r="A88" s="3" t="s">
        <v>0</v>
      </c>
      <c r="B88" s="38" t="s">
        <v>223</v>
      </c>
      <c r="C88" s="38"/>
      <c r="D88" s="39" t="s">
        <v>224</v>
      </c>
      <c r="E88" s="39"/>
      <c r="F88" s="39"/>
      <c r="G88" s="39"/>
      <c r="H88" s="39"/>
      <c r="I88" s="39"/>
      <c r="J88" s="9">
        <f>J89+J90+J91</f>
        <v>7341000</v>
      </c>
      <c r="K88" s="9">
        <f>K89+K90+K91</f>
        <v>3457041.44</v>
      </c>
      <c r="L88" s="14">
        <f>K88/J88*100</f>
        <v>47.092241384007629</v>
      </c>
    </row>
    <row r="89" spans="1:12" ht="23.25" customHeight="1" x14ac:dyDescent="0.25">
      <c r="A89" s="1" t="s">
        <v>227</v>
      </c>
      <c r="B89" s="33" t="s">
        <v>225</v>
      </c>
      <c r="C89" s="33"/>
      <c r="D89" s="34" t="s">
        <v>226</v>
      </c>
      <c r="E89" s="34"/>
      <c r="F89" s="34"/>
      <c r="G89" s="34"/>
      <c r="H89" s="34"/>
      <c r="I89" s="34"/>
      <c r="J89" s="6">
        <v>2300000</v>
      </c>
      <c r="K89" s="6">
        <v>1660491.57</v>
      </c>
      <c r="L89" s="15">
        <f>K89/J89*100</f>
        <v>72.195285652173908</v>
      </c>
    </row>
    <row r="90" spans="1:12" ht="15" customHeight="1" x14ac:dyDescent="0.25">
      <c r="A90" s="1" t="s">
        <v>227</v>
      </c>
      <c r="B90" s="33" t="s">
        <v>228</v>
      </c>
      <c r="C90" s="33"/>
      <c r="D90" s="34" t="s">
        <v>229</v>
      </c>
      <c r="E90" s="34"/>
      <c r="F90" s="34"/>
      <c r="G90" s="34"/>
      <c r="H90" s="34"/>
      <c r="I90" s="34"/>
      <c r="J90" s="6">
        <v>3541000</v>
      </c>
      <c r="K90" s="6">
        <v>1816249.51</v>
      </c>
      <c r="L90" s="15">
        <f>K90/J90*100</f>
        <v>51.291994069471905</v>
      </c>
    </row>
    <row r="91" spans="1:12" ht="15" customHeight="1" x14ac:dyDescent="0.25">
      <c r="A91" s="1" t="s">
        <v>0</v>
      </c>
      <c r="B91" s="33" t="s">
        <v>230</v>
      </c>
      <c r="C91" s="33"/>
      <c r="D91" s="34" t="s">
        <v>231</v>
      </c>
      <c r="E91" s="34"/>
      <c r="F91" s="34"/>
      <c r="G91" s="34"/>
      <c r="H91" s="34"/>
      <c r="I91" s="34"/>
      <c r="J91" s="6">
        <f>J92</f>
        <v>1500000</v>
      </c>
      <c r="K91" s="6">
        <f>K92+K93</f>
        <v>-19699.64</v>
      </c>
      <c r="L91" s="15"/>
    </row>
    <row r="92" spans="1:12" ht="15" customHeight="1" x14ac:dyDescent="0.25">
      <c r="A92" s="1" t="s">
        <v>227</v>
      </c>
      <c r="B92" s="33" t="s">
        <v>232</v>
      </c>
      <c r="C92" s="33"/>
      <c r="D92" s="34" t="s">
        <v>233</v>
      </c>
      <c r="E92" s="34"/>
      <c r="F92" s="34"/>
      <c r="G92" s="34"/>
      <c r="H92" s="34"/>
      <c r="I92" s="34"/>
      <c r="J92" s="6">
        <v>1500000</v>
      </c>
      <c r="K92" s="6">
        <v>-40892.53</v>
      </c>
      <c r="L92" s="15"/>
    </row>
    <row r="93" spans="1:12" ht="15" customHeight="1" x14ac:dyDescent="0.25">
      <c r="A93" s="1" t="s">
        <v>227</v>
      </c>
      <c r="B93" s="33" t="s">
        <v>620</v>
      </c>
      <c r="C93" s="33"/>
      <c r="D93" s="35" t="s">
        <v>621</v>
      </c>
      <c r="E93" s="36"/>
      <c r="F93" s="36"/>
      <c r="G93" s="36"/>
      <c r="H93" s="36"/>
      <c r="I93" s="37"/>
      <c r="J93" s="6"/>
      <c r="K93" s="6">
        <v>21192.89</v>
      </c>
      <c r="L93" s="15"/>
    </row>
    <row r="94" spans="1:12" ht="23.25" customHeight="1" x14ac:dyDescent="0.25">
      <c r="A94" s="3" t="s">
        <v>0</v>
      </c>
      <c r="B94" s="38" t="s">
        <v>234</v>
      </c>
      <c r="C94" s="38"/>
      <c r="D94" s="39" t="s">
        <v>235</v>
      </c>
      <c r="E94" s="39"/>
      <c r="F94" s="39"/>
      <c r="G94" s="39"/>
      <c r="H94" s="39"/>
      <c r="I94" s="39"/>
      <c r="J94" s="9">
        <f>J95+J102</f>
        <v>95455000</v>
      </c>
      <c r="K94" s="9">
        <f>K95+K102</f>
        <v>71556831.929999992</v>
      </c>
      <c r="L94" s="14">
        <f>K94/J94*100</f>
        <v>74.963943145985013</v>
      </c>
    </row>
    <row r="95" spans="1:12" ht="15" customHeight="1" x14ac:dyDescent="0.25">
      <c r="A95" s="3" t="s">
        <v>0</v>
      </c>
      <c r="B95" s="38" t="s">
        <v>236</v>
      </c>
      <c r="C95" s="38"/>
      <c r="D95" s="39" t="s">
        <v>237</v>
      </c>
      <c r="E95" s="39"/>
      <c r="F95" s="39"/>
      <c r="G95" s="39"/>
      <c r="H95" s="39"/>
      <c r="I95" s="39"/>
      <c r="J95" s="9">
        <f>J96+J98</f>
        <v>1532000</v>
      </c>
      <c r="K95" s="9">
        <f>K96+K98</f>
        <v>3217653.3400000003</v>
      </c>
      <c r="L95" s="14" t="s">
        <v>654</v>
      </c>
    </row>
    <row r="96" spans="1:12" ht="23.25" customHeight="1" x14ac:dyDescent="0.25">
      <c r="A96" s="1" t="s">
        <v>0</v>
      </c>
      <c r="B96" s="33" t="s">
        <v>238</v>
      </c>
      <c r="C96" s="33"/>
      <c r="D96" s="34" t="s">
        <v>239</v>
      </c>
      <c r="E96" s="34"/>
      <c r="F96" s="34"/>
      <c r="G96" s="34"/>
      <c r="H96" s="34"/>
      <c r="I96" s="34"/>
      <c r="J96" s="6">
        <f>J97</f>
        <v>100000</v>
      </c>
      <c r="K96" s="6">
        <f>K97</f>
        <v>172831.6</v>
      </c>
      <c r="L96" s="15">
        <f>K96/J96*100</f>
        <v>172.83160000000001</v>
      </c>
    </row>
    <row r="97" spans="1:12" ht="34.5" customHeight="1" x14ac:dyDescent="0.25">
      <c r="A97" s="1" t="s">
        <v>3</v>
      </c>
      <c r="B97" s="33" t="s">
        <v>240</v>
      </c>
      <c r="C97" s="33"/>
      <c r="D97" s="34" t="s">
        <v>241</v>
      </c>
      <c r="E97" s="34"/>
      <c r="F97" s="34"/>
      <c r="G97" s="34"/>
      <c r="H97" s="34"/>
      <c r="I97" s="34"/>
      <c r="J97" s="6">
        <v>100000</v>
      </c>
      <c r="K97" s="6">
        <v>172831.6</v>
      </c>
      <c r="L97" s="15">
        <f>K97/J97*100</f>
        <v>172.83160000000001</v>
      </c>
    </row>
    <row r="98" spans="1:12" ht="15" customHeight="1" x14ac:dyDescent="0.25">
      <c r="A98" s="1" t="s">
        <v>0</v>
      </c>
      <c r="B98" s="33" t="s">
        <v>242</v>
      </c>
      <c r="C98" s="33"/>
      <c r="D98" s="34" t="s">
        <v>243</v>
      </c>
      <c r="E98" s="34"/>
      <c r="F98" s="34"/>
      <c r="G98" s="34"/>
      <c r="H98" s="34"/>
      <c r="I98" s="34"/>
      <c r="J98" s="6">
        <f>J99</f>
        <v>1432000</v>
      </c>
      <c r="K98" s="6">
        <f>K99</f>
        <v>3044821.74</v>
      </c>
      <c r="L98" s="15" t="s">
        <v>654</v>
      </c>
    </row>
    <row r="99" spans="1:12" ht="23.25" customHeight="1" x14ac:dyDescent="0.25">
      <c r="A99" s="1" t="s">
        <v>0</v>
      </c>
      <c r="B99" s="33" t="s">
        <v>244</v>
      </c>
      <c r="C99" s="33"/>
      <c r="D99" s="34" t="s">
        <v>245</v>
      </c>
      <c r="E99" s="34"/>
      <c r="F99" s="34"/>
      <c r="G99" s="34"/>
      <c r="H99" s="34"/>
      <c r="I99" s="34"/>
      <c r="J99" s="6">
        <f>J100+J101</f>
        <v>1432000</v>
      </c>
      <c r="K99" s="6">
        <f>K100+K101</f>
        <v>3044821.74</v>
      </c>
      <c r="L99" s="15" t="s">
        <v>654</v>
      </c>
    </row>
    <row r="100" spans="1:12" ht="34.5" customHeight="1" x14ac:dyDescent="0.25">
      <c r="A100" s="1" t="s">
        <v>3</v>
      </c>
      <c r="B100" s="33" t="s">
        <v>246</v>
      </c>
      <c r="C100" s="33"/>
      <c r="D100" s="34" t="s">
        <v>247</v>
      </c>
      <c r="E100" s="34"/>
      <c r="F100" s="34"/>
      <c r="G100" s="34"/>
      <c r="H100" s="34"/>
      <c r="I100" s="34"/>
      <c r="J100" s="6">
        <v>1418000</v>
      </c>
      <c r="K100" s="6">
        <v>3031151.74</v>
      </c>
      <c r="L100" s="15" t="s">
        <v>654</v>
      </c>
    </row>
    <row r="101" spans="1:12" ht="23.25" customHeight="1" x14ac:dyDescent="0.25">
      <c r="A101" s="1" t="s">
        <v>3</v>
      </c>
      <c r="B101" s="33" t="s">
        <v>248</v>
      </c>
      <c r="C101" s="33"/>
      <c r="D101" s="34" t="s">
        <v>249</v>
      </c>
      <c r="E101" s="34"/>
      <c r="F101" s="34"/>
      <c r="G101" s="34"/>
      <c r="H101" s="34"/>
      <c r="I101" s="34"/>
      <c r="J101" s="6">
        <v>14000</v>
      </c>
      <c r="K101" s="6">
        <v>13670</v>
      </c>
      <c r="L101" s="15">
        <f t="shared" ref="L101:L110" si="3">K101/J101*100</f>
        <v>97.642857142857139</v>
      </c>
    </row>
    <row r="102" spans="1:12" ht="15" customHeight="1" x14ac:dyDescent="0.25">
      <c r="A102" s="3" t="s">
        <v>0</v>
      </c>
      <c r="B102" s="38" t="s">
        <v>250</v>
      </c>
      <c r="C102" s="38"/>
      <c r="D102" s="39" t="s">
        <v>251</v>
      </c>
      <c r="E102" s="39"/>
      <c r="F102" s="39"/>
      <c r="G102" s="39"/>
      <c r="H102" s="39"/>
      <c r="I102" s="39"/>
      <c r="J102" s="9">
        <f>J103</f>
        <v>93923000</v>
      </c>
      <c r="K102" s="9">
        <f>K103</f>
        <v>68339178.589999989</v>
      </c>
      <c r="L102" s="14">
        <f t="shared" si="3"/>
        <v>72.76085579676969</v>
      </c>
    </row>
    <row r="103" spans="1:12" ht="15" customHeight="1" x14ac:dyDescent="0.25">
      <c r="A103" s="1" t="s">
        <v>0</v>
      </c>
      <c r="B103" s="33" t="s">
        <v>252</v>
      </c>
      <c r="C103" s="33"/>
      <c r="D103" s="34" t="s">
        <v>253</v>
      </c>
      <c r="E103" s="34"/>
      <c r="F103" s="34"/>
      <c r="G103" s="34"/>
      <c r="H103" s="34"/>
      <c r="I103" s="34"/>
      <c r="J103" s="6">
        <f>J104+J105+J106+J107+J108+J109+J110</f>
        <v>93923000</v>
      </c>
      <c r="K103" s="6">
        <f>K104+K105+K106+K107+K108+K109+K110+K111+K112+K113</f>
        <v>68339178.589999989</v>
      </c>
      <c r="L103" s="15">
        <f t="shared" si="3"/>
        <v>72.76085579676969</v>
      </c>
    </row>
    <row r="104" spans="1:12" ht="15" customHeight="1" x14ac:dyDescent="0.25">
      <c r="A104" s="1" t="s">
        <v>3</v>
      </c>
      <c r="B104" s="33" t="s">
        <v>254</v>
      </c>
      <c r="C104" s="33"/>
      <c r="D104" s="34" t="s">
        <v>255</v>
      </c>
      <c r="E104" s="34"/>
      <c r="F104" s="34"/>
      <c r="G104" s="34"/>
      <c r="H104" s="34"/>
      <c r="I104" s="34"/>
      <c r="J104" s="6">
        <v>58000000</v>
      </c>
      <c r="K104" s="6">
        <v>58455949.340000004</v>
      </c>
      <c r="L104" s="15">
        <f t="shared" si="3"/>
        <v>100.78611955172414</v>
      </c>
    </row>
    <row r="105" spans="1:12" ht="23.25" customHeight="1" x14ac:dyDescent="0.25">
      <c r="A105" s="1" t="s">
        <v>177</v>
      </c>
      <c r="B105" s="33" t="s">
        <v>256</v>
      </c>
      <c r="C105" s="33"/>
      <c r="D105" s="34" t="s">
        <v>257</v>
      </c>
      <c r="E105" s="34"/>
      <c r="F105" s="34"/>
      <c r="G105" s="34"/>
      <c r="H105" s="34"/>
      <c r="I105" s="34"/>
      <c r="J105" s="6">
        <v>1002000</v>
      </c>
      <c r="K105" s="6">
        <v>1596087.63</v>
      </c>
      <c r="L105" s="15">
        <f t="shared" si="3"/>
        <v>159.29018263473054</v>
      </c>
    </row>
    <row r="106" spans="1:12" ht="23.25" customHeight="1" x14ac:dyDescent="0.25">
      <c r="A106" s="1" t="s">
        <v>3</v>
      </c>
      <c r="B106" s="33" t="s">
        <v>258</v>
      </c>
      <c r="C106" s="33"/>
      <c r="D106" s="34" t="s">
        <v>259</v>
      </c>
      <c r="E106" s="34"/>
      <c r="F106" s="34"/>
      <c r="G106" s="34"/>
      <c r="H106" s="34"/>
      <c r="I106" s="34"/>
      <c r="J106" s="6">
        <v>30000000</v>
      </c>
      <c r="K106" s="6">
        <v>2551488.92</v>
      </c>
      <c r="L106" s="15">
        <f t="shared" si="3"/>
        <v>8.5049630666666669</v>
      </c>
    </row>
    <row r="107" spans="1:12" ht="45.75" customHeight="1" x14ac:dyDescent="0.25">
      <c r="A107" s="1" t="s">
        <v>3</v>
      </c>
      <c r="B107" s="33" t="s">
        <v>260</v>
      </c>
      <c r="C107" s="33"/>
      <c r="D107" s="34" t="s">
        <v>261</v>
      </c>
      <c r="E107" s="34"/>
      <c r="F107" s="34"/>
      <c r="G107" s="34"/>
      <c r="H107" s="34"/>
      <c r="I107" s="34"/>
      <c r="J107" s="6">
        <v>100000</v>
      </c>
      <c r="K107" s="6">
        <v>34376.199999999997</v>
      </c>
      <c r="L107" s="15">
        <f t="shared" si="3"/>
        <v>34.376199999999997</v>
      </c>
    </row>
    <row r="108" spans="1:12" ht="23.25" customHeight="1" x14ac:dyDescent="0.25">
      <c r="A108" s="1" t="s">
        <v>3</v>
      </c>
      <c r="B108" s="33" t="s">
        <v>262</v>
      </c>
      <c r="C108" s="33"/>
      <c r="D108" s="34" t="s">
        <v>263</v>
      </c>
      <c r="E108" s="34"/>
      <c r="F108" s="34"/>
      <c r="G108" s="34"/>
      <c r="H108" s="34"/>
      <c r="I108" s="34"/>
      <c r="J108" s="6">
        <v>980000</v>
      </c>
      <c r="K108" s="6">
        <v>1409636.37</v>
      </c>
      <c r="L108" s="15">
        <f t="shared" si="3"/>
        <v>143.84044591836735</v>
      </c>
    </row>
    <row r="109" spans="1:12" ht="23.25" customHeight="1" x14ac:dyDescent="0.25">
      <c r="A109" s="1" t="s">
        <v>3</v>
      </c>
      <c r="B109" s="33" t="s">
        <v>264</v>
      </c>
      <c r="C109" s="33"/>
      <c r="D109" s="34" t="s">
        <v>265</v>
      </c>
      <c r="E109" s="34"/>
      <c r="F109" s="34"/>
      <c r="G109" s="34"/>
      <c r="H109" s="34"/>
      <c r="I109" s="34"/>
      <c r="J109" s="6">
        <v>596000</v>
      </c>
      <c r="K109" s="6">
        <v>731069.8</v>
      </c>
      <c r="L109" s="15">
        <f t="shared" si="3"/>
        <v>122.66271812080538</v>
      </c>
    </row>
    <row r="110" spans="1:12" ht="15" customHeight="1" x14ac:dyDescent="0.25">
      <c r="A110" s="1" t="s">
        <v>184</v>
      </c>
      <c r="B110" s="33" t="s">
        <v>266</v>
      </c>
      <c r="C110" s="33"/>
      <c r="D110" s="34" t="s">
        <v>267</v>
      </c>
      <c r="E110" s="34"/>
      <c r="F110" s="34"/>
      <c r="G110" s="34"/>
      <c r="H110" s="34"/>
      <c r="I110" s="34"/>
      <c r="J110" s="6">
        <v>3245000</v>
      </c>
      <c r="K110" s="6">
        <v>3357108.05</v>
      </c>
      <c r="L110" s="15">
        <f t="shared" si="3"/>
        <v>103.45479352850539</v>
      </c>
    </row>
    <row r="111" spans="1:12" ht="25.5" customHeight="1" x14ac:dyDescent="0.25">
      <c r="A111" s="1" t="s">
        <v>177</v>
      </c>
      <c r="B111" s="33" t="s">
        <v>623</v>
      </c>
      <c r="C111" s="33"/>
      <c r="D111" s="35" t="s">
        <v>622</v>
      </c>
      <c r="E111" s="36"/>
      <c r="F111" s="36"/>
      <c r="G111" s="36"/>
      <c r="H111" s="36"/>
      <c r="I111" s="37"/>
      <c r="J111" s="6"/>
      <c r="K111" s="6">
        <v>183317.46</v>
      </c>
      <c r="L111" s="15"/>
    </row>
    <row r="112" spans="1:12" ht="19.5" customHeight="1" x14ac:dyDescent="0.25">
      <c r="A112" s="1" t="s">
        <v>3</v>
      </c>
      <c r="B112" s="33" t="s">
        <v>624</v>
      </c>
      <c r="C112" s="33"/>
      <c r="D112" s="35" t="s">
        <v>625</v>
      </c>
      <c r="E112" s="36"/>
      <c r="F112" s="36"/>
      <c r="G112" s="36"/>
      <c r="H112" s="36"/>
      <c r="I112" s="37"/>
      <c r="J112" s="6"/>
      <c r="K112" s="6">
        <v>20099</v>
      </c>
      <c r="L112" s="15"/>
    </row>
    <row r="113" spans="1:12" ht="25.5" customHeight="1" x14ac:dyDescent="0.25">
      <c r="A113" s="1" t="s">
        <v>184</v>
      </c>
      <c r="B113" s="33" t="s">
        <v>627</v>
      </c>
      <c r="C113" s="33"/>
      <c r="D113" s="35" t="s">
        <v>626</v>
      </c>
      <c r="E113" s="36"/>
      <c r="F113" s="36"/>
      <c r="G113" s="36"/>
      <c r="H113" s="36"/>
      <c r="I113" s="37"/>
      <c r="J113" s="6"/>
      <c r="K113" s="6">
        <v>45.82</v>
      </c>
      <c r="L113" s="15"/>
    </row>
    <row r="114" spans="1:12" ht="23.25" customHeight="1" x14ac:dyDescent="0.25">
      <c r="A114" s="3" t="s">
        <v>0</v>
      </c>
      <c r="B114" s="38" t="s">
        <v>268</v>
      </c>
      <c r="C114" s="38"/>
      <c r="D114" s="39" t="s">
        <v>269</v>
      </c>
      <c r="E114" s="39"/>
      <c r="F114" s="39"/>
      <c r="G114" s="39"/>
      <c r="H114" s="39"/>
      <c r="I114" s="39"/>
      <c r="J114" s="9">
        <f>J115+J117+J119</f>
        <v>254220000</v>
      </c>
      <c r="K114" s="9">
        <f>K115+K117+K119</f>
        <v>268395667.05000001</v>
      </c>
      <c r="L114" s="14">
        <f t="shared" ref="L114:L129" si="4">K114/J114*100</f>
        <v>105.57614155062545</v>
      </c>
    </row>
    <row r="115" spans="1:12" ht="15" customHeight="1" x14ac:dyDescent="0.25">
      <c r="A115" s="3" t="s">
        <v>0</v>
      </c>
      <c r="B115" s="38" t="s">
        <v>270</v>
      </c>
      <c r="C115" s="38"/>
      <c r="D115" s="39" t="s">
        <v>271</v>
      </c>
      <c r="E115" s="39"/>
      <c r="F115" s="39"/>
      <c r="G115" s="39"/>
      <c r="H115" s="39"/>
      <c r="I115" s="39"/>
      <c r="J115" s="9">
        <f>J116</f>
        <v>140000000</v>
      </c>
      <c r="K115" s="9">
        <f>K116</f>
        <v>157262512.30000001</v>
      </c>
      <c r="L115" s="14">
        <f t="shared" si="4"/>
        <v>112.33036592857144</v>
      </c>
    </row>
    <row r="116" spans="1:12" ht="23.25" customHeight="1" x14ac:dyDescent="0.25">
      <c r="A116" s="1" t="s">
        <v>3</v>
      </c>
      <c r="B116" s="33" t="s">
        <v>272</v>
      </c>
      <c r="C116" s="33"/>
      <c r="D116" s="34" t="s">
        <v>273</v>
      </c>
      <c r="E116" s="34"/>
      <c r="F116" s="34"/>
      <c r="G116" s="34"/>
      <c r="H116" s="34"/>
      <c r="I116" s="34"/>
      <c r="J116" s="6">
        <v>140000000</v>
      </c>
      <c r="K116" s="6">
        <v>157262512.30000001</v>
      </c>
      <c r="L116" s="15">
        <f t="shared" si="4"/>
        <v>112.33036592857144</v>
      </c>
    </row>
    <row r="117" spans="1:12" ht="57" customHeight="1" x14ac:dyDescent="0.25">
      <c r="A117" s="3" t="s">
        <v>0</v>
      </c>
      <c r="B117" s="38" t="s">
        <v>274</v>
      </c>
      <c r="C117" s="38"/>
      <c r="D117" s="39" t="s">
        <v>275</v>
      </c>
      <c r="E117" s="39"/>
      <c r="F117" s="39"/>
      <c r="G117" s="39"/>
      <c r="H117" s="39"/>
      <c r="I117" s="39"/>
      <c r="J117" s="9">
        <f>J118</f>
        <v>25000000</v>
      </c>
      <c r="K117" s="9">
        <f>K118</f>
        <v>29167019.800000001</v>
      </c>
      <c r="L117" s="14">
        <f t="shared" si="4"/>
        <v>116.66807919999999</v>
      </c>
    </row>
    <row r="118" spans="1:12" ht="57" customHeight="1" x14ac:dyDescent="0.25">
      <c r="A118" s="1" t="s">
        <v>168</v>
      </c>
      <c r="B118" s="33" t="s">
        <v>276</v>
      </c>
      <c r="C118" s="33"/>
      <c r="D118" s="34" t="s">
        <v>277</v>
      </c>
      <c r="E118" s="34"/>
      <c r="F118" s="34"/>
      <c r="G118" s="34"/>
      <c r="H118" s="34"/>
      <c r="I118" s="34"/>
      <c r="J118" s="6">
        <v>25000000</v>
      </c>
      <c r="K118" s="6">
        <v>29167019.800000001</v>
      </c>
      <c r="L118" s="15">
        <f t="shared" si="4"/>
        <v>116.66807919999999</v>
      </c>
    </row>
    <row r="119" spans="1:12" ht="23.25" customHeight="1" x14ac:dyDescent="0.25">
      <c r="A119" s="3" t="s">
        <v>0</v>
      </c>
      <c r="B119" s="38" t="s">
        <v>278</v>
      </c>
      <c r="C119" s="38"/>
      <c r="D119" s="39" t="s">
        <v>279</v>
      </c>
      <c r="E119" s="39"/>
      <c r="F119" s="39"/>
      <c r="G119" s="39"/>
      <c r="H119" s="39"/>
      <c r="I119" s="39"/>
      <c r="J119" s="9">
        <f>J120+J122+J124</f>
        <v>89220000</v>
      </c>
      <c r="K119" s="9">
        <f>K120+K122+K124</f>
        <v>81966134.949999988</v>
      </c>
      <c r="L119" s="14">
        <f t="shared" si="4"/>
        <v>91.869687233804058</v>
      </c>
    </row>
    <row r="120" spans="1:12" ht="23.25" customHeight="1" x14ac:dyDescent="0.25">
      <c r="A120" s="1" t="s">
        <v>0</v>
      </c>
      <c r="B120" s="33" t="s">
        <v>280</v>
      </c>
      <c r="C120" s="33"/>
      <c r="D120" s="34" t="s">
        <v>281</v>
      </c>
      <c r="E120" s="34"/>
      <c r="F120" s="34"/>
      <c r="G120" s="34"/>
      <c r="H120" s="34"/>
      <c r="I120" s="34"/>
      <c r="J120" s="6">
        <f>J121</f>
        <v>38500000</v>
      </c>
      <c r="K120" s="6">
        <f>K121</f>
        <v>37920155.259999998</v>
      </c>
      <c r="L120" s="15">
        <f t="shared" si="4"/>
        <v>98.493909766233756</v>
      </c>
    </row>
    <row r="121" spans="1:12" ht="34.5" customHeight="1" x14ac:dyDescent="0.25">
      <c r="A121" s="1" t="s">
        <v>168</v>
      </c>
      <c r="B121" s="33" t="s">
        <v>282</v>
      </c>
      <c r="C121" s="33"/>
      <c r="D121" s="34" t="s">
        <v>283</v>
      </c>
      <c r="E121" s="34"/>
      <c r="F121" s="34"/>
      <c r="G121" s="34"/>
      <c r="H121" s="34"/>
      <c r="I121" s="34"/>
      <c r="J121" s="6">
        <v>38500000</v>
      </c>
      <c r="K121" s="6">
        <v>37920155.259999998</v>
      </c>
      <c r="L121" s="15">
        <f t="shared" si="4"/>
        <v>98.493909766233756</v>
      </c>
    </row>
    <row r="122" spans="1:12" ht="34.5" customHeight="1" x14ac:dyDescent="0.25">
      <c r="A122" s="1" t="s">
        <v>0</v>
      </c>
      <c r="B122" s="33" t="s">
        <v>284</v>
      </c>
      <c r="C122" s="33"/>
      <c r="D122" s="34" t="s">
        <v>285</v>
      </c>
      <c r="E122" s="34"/>
      <c r="F122" s="34"/>
      <c r="G122" s="34"/>
      <c r="H122" s="34"/>
      <c r="I122" s="34"/>
      <c r="J122" s="6">
        <f>J123</f>
        <v>3220000</v>
      </c>
      <c r="K122" s="6">
        <f>K123</f>
        <v>3220922.69</v>
      </c>
      <c r="L122" s="15">
        <f t="shared" si="4"/>
        <v>100.02865496894411</v>
      </c>
    </row>
    <row r="123" spans="1:12" ht="34.5" customHeight="1" x14ac:dyDescent="0.25">
      <c r="A123" s="1" t="s">
        <v>168</v>
      </c>
      <c r="B123" s="33" t="s">
        <v>286</v>
      </c>
      <c r="C123" s="33"/>
      <c r="D123" s="34" t="s">
        <v>287</v>
      </c>
      <c r="E123" s="34"/>
      <c r="F123" s="34"/>
      <c r="G123" s="34"/>
      <c r="H123" s="34"/>
      <c r="I123" s="34"/>
      <c r="J123" s="6">
        <v>3220000</v>
      </c>
      <c r="K123" s="6">
        <v>3220922.69</v>
      </c>
      <c r="L123" s="15">
        <f t="shared" si="4"/>
        <v>100.02865496894411</v>
      </c>
    </row>
    <row r="124" spans="1:12" ht="57" customHeight="1" x14ac:dyDescent="0.25">
      <c r="A124" s="3" t="s">
        <v>0</v>
      </c>
      <c r="B124" s="38" t="s">
        <v>288</v>
      </c>
      <c r="C124" s="38"/>
      <c r="D124" s="39" t="s">
        <v>289</v>
      </c>
      <c r="E124" s="39"/>
      <c r="F124" s="39"/>
      <c r="G124" s="39"/>
      <c r="H124" s="39"/>
      <c r="I124" s="39"/>
      <c r="J124" s="9">
        <f>J125</f>
        <v>47500000</v>
      </c>
      <c r="K124" s="9">
        <f>K125</f>
        <v>40825057</v>
      </c>
      <c r="L124" s="14">
        <f t="shared" si="4"/>
        <v>85.947488421052626</v>
      </c>
    </row>
    <row r="125" spans="1:12" ht="57" customHeight="1" x14ac:dyDescent="0.25">
      <c r="A125" s="1" t="s">
        <v>168</v>
      </c>
      <c r="B125" s="33" t="s">
        <v>290</v>
      </c>
      <c r="C125" s="33"/>
      <c r="D125" s="34" t="s">
        <v>291</v>
      </c>
      <c r="E125" s="34"/>
      <c r="F125" s="34"/>
      <c r="G125" s="34"/>
      <c r="H125" s="34"/>
      <c r="I125" s="34"/>
      <c r="J125" s="6">
        <v>47500000</v>
      </c>
      <c r="K125" s="6">
        <v>40825057</v>
      </c>
      <c r="L125" s="15">
        <f t="shared" si="4"/>
        <v>85.947488421052626</v>
      </c>
    </row>
    <row r="126" spans="1:12" ht="15" customHeight="1" x14ac:dyDescent="0.25">
      <c r="A126" s="3" t="s">
        <v>0</v>
      </c>
      <c r="B126" s="38" t="s">
        <v>292</v>
      </c>
      <c r="C126" s="38"/>
      <c r="D126" s="39" t="s">
        <v>293</v>
      </c>
      <c r="E126" s="39"/>
      <c r="F126" s="39"/>
      <c r="G126" s="39"/>
      <c r="H126" s="39"/>
      <c r="I126" s="39"/>
      <c r="J126" s="9">
        <f>J127+J198+J200+J220+J235</f>
        <v>43740000</v>
      </c>
      <c r="K126" s="9">
        <f>K127+K198+K200+K220+K235</f>
        <v>51168302.959999993</v>
      </c>
      <c r="L126" s="14">
        <f t="shared" si="4"/>
        <v>116.98285999085505</v>
      </c>
    </row>
    <row r="127" spans="1:12" ht="23.25" customHeight="1" x14ac:dyDescent="0.25">
      <c r="A127" s="3" t="s">
        <v>0</v>
      </c>
      <c r="B127" s="38" t="s">
        <v>294</v>
      </c>
      <c r="C127" s="38"/>
      <c r="D127" s="39" t="s">
        <v>295</v>
      </c>
      <c r="E127" s="39"/>
      <c r="F127" s="39"/>
      <c r="G127" s="39"/>
      <c r="H127" s="39"/>
      <c r="I127" s="39"/>
      <c r="J127" s="9">
        <f>J128+J133+J143+J153+J158+J160+J162+J166+J172+J174+J177+J179+J189</f>
        <v>25492400</v>
      </c>
      <c r="K127" s="9">
        <f>K128+K133+K143+K153+K158+K160+K162+K166+K172+K174+K177+K179+K189</f>
        <v>13555467.01</v>
      </c>
      <c r="L127" s="14">
        <f t="shared" si="4"/>
        <v>53.174542255731119</v>
      </c>
    </row>
    <row r="128" spans="1:12" ht="34.5" customHeight="1" x14ac:dyDescent="0.25">
      <c r="A128" s="1" t="s">
        <v>0</v>
      </c>
      <c r="B128" s="33" t="s">
        <v>296</v>
      </c>
      <c r="C128" s="33"/>
      <c r="D128" s="34" t="s">
        <v>297</v>
      </c>
      <c r="E128" s="34"/>
      <c r="F128" s="34"/>
      <c r="G128" s="34"/>
      <c r="H128" s="34"/>
      <c r="I128" s="34"/>
      <c r="J128" s="6">
        <f>J129</f>
        <v>20450</v>
      </c>
      <c r="K128" s="6">
        <f>K129</f>
        <v>25279.57</v>
      </c>
      <c r="L128" s="15">
        <f t="shared" si="4"/>
        <v>123.61647921760391</v>
      </c>
    </row>
    <row r="129" spans="1:12" ht="57" customHeight="1" x14ac:dyDescent="0.25">
      <c r="A129" s="1" t="s">
        <v>0</v>
      </c>
      <c r="B129" s="33" t="s">
        <v>298</v>
      </c>
      <c r="C129" s="33"/>
      <c r="D129" s="34" t="s">
        <v>299</v>
      </c>
      <c r="E129" s="34"/>
      <c r="F129" s="34"/>
      <c r="G129" s="34"/>
      <c r="H129" s="34"/>
      <c r="I129" s="34"/>
      <c r="J129" s="6">
        <f>J130+J131+J132</f>
        <v>20450</v>
      </c>
      <c r="K129" s="6">
        <f>K130+K131+K132</f>
        <v>25279.57</v>
      </c>
      <c r="L129" s="15">
        <f t="shared" si="4"/>
        <v>123.61647921760391</v>
      </c>
    </row>
    <row r="130" spans="1:12" ht="90.75" customHeight="1" x14ac:dyDescent="0.25">
      <c r="A130" s="1" t="s">
        <v>302</v>
      </c>
      <c r="B130" s="33" t="s">
        <v>300</v>
      </c>
      <c r="C130" s="33"/>
      <c r="D130" s="34" t="s">
        <v>301</v>
      </c>
      <c r="E130" s="34"/>
      <c r="F130" s="34"/>
      <c r="G130" s="34"/>
      <c r="H130" s="34"/>
      <c r="I130" s="34"/>
      <c r="J130" s="6">
        <v>450</v>
      </c>
      <c r="K130" s="6">
        <v>1025</v>
      </c>
      <c r="L130" s="15" t="s">
        <v>654</v>
      </c>
    </row>
    <row r="131" spans="1:12" ht="68.25" customHeight="1" x14ac:dyDescent="0.25">
      <c r="A131" s="1" t="s">
        <v>305</v>
      </c>
      <c r="B131" s="33" t="s">
        <v>303</v>
      </c>
      <c r="C131" s="33"/>
      <c r="D131" s="34" t="s">
        <v>304</v>
      </c>
      <c r="E131" s="34"/>
      <c r="F131" s="34"/>
      <c r="G131" s="34"/>
      <c r="H131" s="34"/>
      <c r="I131" s="34"/>
      <c r="J131" s="6">
        <v>20000</v>
      </c>
      <c r="K131" s="6">
        <v>19254.57</v>
      </c>
      <c r="L131" s="15">
        <f>K131/J131*100</f>
        <v>96.272850000000005</v>
      </c>
    </row>
    <row r="132" spans="1:12" ht="67.5" customHeight="1" x14ac:dyDescent="0.25">
      <c r="A132" s="1" t="s">
        <v>305</v>
      </c>
      <c r="B132" s="33" t="s">
        <v>628</v>
      </c>
      <c r="C132" s="33"/>
      <c r="D132" s="34" t="s">
        <v>629</v>
      </c>
      <c r="E132" s="34"/>
      <c r="F132" s="34"/>
      <c r="G132" s="34"/>
      <c r="H132" s="34"/>
      <c r="I132" s="34"/>
      <c r="J132" s="6"/>
      <c r="K132" s="6">
        <v>5000</v>
      </c>
      <c r="L132" s="15"/>
    </row>
    <row r="133" spans="1:12" ht="57" customHeight="1" x14ac:dyDescent="0.25">
      <c r="A133" s="1" t="s">
        <v>0</v>
      </c>
      <c r="B133" s="33" t="s">
        <v>306</v>
      </c>
      <c r="C133" s="33"/>
      <c r="D133" s="34" t="s">
        <v>307</v>
      </c>
      <c r="E133" s="34"/>
      <c r="F133" s="34"/>
      <c r="G133" s="34"/>
      <c r="H133" s="34"/>
      <c r="I133" s="34"/>
      <c r="J133" s="6">
        <f>J134+J135+J138+J139+J140</f>
        <v>56000</v>
      </c>
      <c r="K133" s="6">
        <f>K134+K135+K138+K139+K140</f>
        <v>69218.42</v>
      </c>
      <c r="L133" s="15">
        <f t="shared" ref="L133:L144" si="5">K133/J133*100</f>
        <v>123.60432142857142</v>
      </c>
    </row>
    <row r="134" spans="1:12" ht="124.5" customHeight="1" x14ac:dyDescent="0.25">
      <c r="A134" s="1" t="s">
        <v>305</v>
      </c>
      <c r="B134" s="33" t="s">
        <v>308</v>
      </c>
      <c r="C134" s="33"/>
      <c r="D134" s="34" t="s">
        <v>309</v>
      </c>
      <c r="E134" s="34"/>
      <c r="F134" s="34"/>
      <c r="G134" s="34"/>
      <c r="H134" s="34"/>
      <c r="I134" s="34"/>
      <c r="J134" s="6">
        <v>12000</v>
      </c>
      <c r="K134" s="6">
        <v>16567.68</v>
      </c>
      <c r="L134" s="15">
        <f t="shared" si="5"/>
        <v>138.06400000000002</v>
      </c>
    </row>
    <row r="135" spans="1:12" ht="102" customHeight="1" x14ac:dyDescent="0.25">
      <c r="A135" s="1" t="s">
        <v>0</v>
      </c>
      <c r="B135" s="43" t="s">
        <v>310</v>
      </c>
      <c r="C135" s="44"/>
      <c r="D135" s="35" t="s">
        <v>311</v>
      </c>
      <c r="E135" s="36"/>
      <c r="F135" s="36"/>
      <c r="G135" s="36"/>
      <c r="H135" s="36"/>
      <c r="I135" s="37"/>
      <c r="J135" s="6">
        <f>J136+J137</f>
        <v>14000</v>
      </c>
      <c r="K135" s="6">
        <f>K136+K137</f>
        <v>22150.739999999998</v>
      </c>
      <c r="L135" s="15">
        <f t="shared" si="5"/>
        <v>158.21957142857141</v>
      </c>
    </row>
    <row r="136" spans="1:12" ht="102" customHeight="1" x14ac:dyDescent="0.25">
      <c r="A136" s="1" t="s">
        <v>302</v>
      </c>
      <c r="B136" s="33" t="s">
        <v>310</v>
      </c>
      <c r="C136" s="33"/>
      <c r="D136" s="34" t="s">
        <v>311</v>
      </c>
      <c r="E136" s="34"/>
      <c r="F136" s="34"/>
      <c r="G136" s="34"/>
      <c r="H136" s="34"/>
      <c r="I136" s="34"/>
      <c r="J136" s="6">
        <v>4000</v>
      </c>
      <c r="K136" s="6">
        <v>10000</v>
      </c>
      <c r="L136" s="15">
        <f t="shared" si="5"/>
        <v>250</v>
      </c>
    </row>
    <row r="137" spans="1:12" ht="102" customHeight="1" x14ac:dyDescent="0.25">
      <c r="A137" s="1" t="s">
        <v>305</v>
      </c>
      <c r="B137" s="33" t="s">
        <v>310</v>
      </c>
      <c r="C137" s="33"/>
      <c r="D137" s="34" t="s">
        <v>311</v>
      </c>
      <c r="E137" s="34"/>
      <c r="F137" s="34"/>
      <c r="G137" s="34"/>
      <c r="H137" s="34"/>
      <c r="I137" s="34"/>
      <c r="J137" s="6">
        <v>10000</v>
      </c>
      <c r="K137" s="6">
        <v>12150.74</v>
      </c>
      <c r="L137" s="15">
        <f t="shared" si="5"/>
        <v>121.5074</v>
      </c>
    </row>
    <row r="138" spans="1:12" ht="79.5" customHeight="1" x14ac:dyDescent="0.25">
      <c r="A138" s="1" t="s">
        <v>302</v>
      </c>
      <c r="B138" s="33" t="s">
        <v>312</v>
      </c>
      <c r="C138" s="33"/>
      <c r="D138" s="34" t="s">
        <v>313</v>
      </c>
      <c r="E138" s="34"/>
      <c r="F138" s="34"/>
      <c r="G138" s="34"/>
      <c r="H138" s="34"/>
      <c r="I138" s="34"/>
      <c r="J138" s="6">
        <v>1000</v>
      </c>
      <c r="K138" s="6">
        <v>1000</v>
      </c>
      <c r="L138" s="15">
        <f t="shared" si="5"/>
        <v>100</v>
      </c>
    </row>
    <row r="139" spans="1:12" ht="79.5" customHeight="1" x14ac:dyDescent="0.25">
      <c r="A139" s="1" t="s">
        <v>305</v>
      </c>
      <c r="B139" s="33" t="s">
        <v>314</v>
      </c>
      <c r="C139" s="33"/>
      <c r="D139" s="34" t="s">
        <v>315</v>
      </c>
      <c r="E139" s="34"/>
      <c r="F139" s="34"/>
      <c r="G139" s="34"/>
      <c r="H139" s="34"/>
      <c r="I139" s="34"/>
      <c r="J139" s="6">
        <v>10000</v>
      </c>
      <c r="K139" s="6">
        <v>7500</v>
      </c>
      <c r="L139" s="15">
        <f t="shared" si="5"/>
        <v>75</v>
      </c>
    </row>
    <row r="140" spans="1:12" ht="79.5" customHeight="1" x14ac:dyDescent="0.25">
      <c r="A140" s="1" t="s">
        <v>0</v>
      </c>
      <c r="B140" s="33" t="s">
        <v>316</v>
      </c>
      <c r="C140" s="33"/>
      <c r="D140" s="34" t="s">
        <v>317</v>
      </c>
      <c r="E140" s="34"/>
      <c r="F140" s="34"/>
      <c r="G140" s="34"/>
      <c r="H140" s="34"/>
      <c r="I140" s="34"/>
      <c r="J140" s="6">
        <f>J141+J142</f>
        <v>19000</v>
      </c>
      <c r="K140" s="6">
        <f>K141+K142</f>
        <v>22000</v>
      </c>
      <c r="L140" s="15">
        <f t="shared" si="5"/>
        <v>115.78947368421053</v>
      </c>
    </row>
    <row r="141" spans="1:12" ht="79.5" customHeight="1" x14ac:dyDescent="0.25">
      <c r="A141" s="1" t="s">
        <v>302</v>
      </c>
      <c r="B141" s="33" t="s">
        <v>316</v>
      </c>
      <c r="C141" s="33"/>
      <c r="D141" s="34" t="s">
        <v>317</v>
      </c>
      <c r="E141" s="34"/>
      <c r="F141" s="34"/>
      <c r="G141" s="34"/>
      <c r="H141" s="34"/>
      <c r="I141" s="34"/>
      <c r="J141" s="6">
        <v>9000</v>
      </c>
      <c r="K141" s="6">
        <v>18000</v>
      </c>
      <c r="L141" s="15">
        <f t="shared" si="5"/>
        <v>200</v>
      </c>
    </row>
    <row r="142" spans="1:12" ht="68.25" customHeight="1" x14ac:dyDescent="0.25">
      <c r="A142" s="1" t="s">
        <v>305</v>
      </c>
      <c r="B142" s="33" t="s">
        <v>316</v>
      </c>
      <c r="C142" s="33"/>
      <c r="D142" s="34" t="s">
        <v>318</v>
      </c>
      <c r="E142" s="34"/>
      <c r="F142" s="34"/>
      <c r="G142" s="34"/>
      <c r="H142" s="34"/>
      <c r="I142" s="34"/>
      <c r="J142" s="6">
        <v>10000</v>
      </c>
      <c r="K142" s="6">
        <v>4000</v>
      </c>
      <c r="L142" s="15">
        <f t="shared" si="5"/>
        <v>40</v>
      </c>
    </row>
    <row r="143" spans="1:12" ht="34.5" customHeight="1" x14ac:dyDescent="0.25">
      <c r="A143" s="1" t="s">
        <v>0</v>
      </c>
      <c r="B143" s="33" t="s">
        <v>319</v>
      </c>
      <c r="C143" s="33"/>
      <c r="D143" s="34" t="s">
        <v>320</v>
      </c>
      <c r="E143" s="34"/>
      <c r="F143" s="34"/>
      <c r="G143" s="34"/>
      <c r="H143" s="34"/>
      <c r="I143" s="34"/>
      <c r="J143" s="6">
        <f>J144+J150</f>
        <v>301750</v>
      </c>
      <c r="K143" s="6">
        <f>K144+K150</f>
        <v>191150</v>
      </c>
      <c r="L143" s="15">
        <f t="shared" si="5"/>
        <v>63.347141673570839</v>
      </c>
    </row>
    <row r="144" spans="1:12" ht="57" customHeight="1" x14ac:dyDescent="0.25">
      <c r="A144" s="1" t="s">
        <v>0</v>
      </c>
      <c r="B144" s="33" t="s">
        <v>321</v>
      </c>
      <c r="C144" s="33"/>
      <c r="D144" s="34" t="s">
        <v>322</v>
      </c>
      <c r="E144" s="34"/>
      <c r="F144" s="34"/>
      <c r="G144" s="34"/>
      <c r="H144" s="34"/>
      <c r="I144" s="34"/>
      <c r="J144" s="6">
        <f>J146+J149</f>
        <v>11750</v>
      </c>
      <c r="K144" s="6">
        <f>K145+K146+K149</f>
        <v>8650</v>
      </c>
      <c r="L144" s="15">
        <f t="shared" si="5"/>
        <v>73.617021276595736</v>
      </c>
    </row>
    <row r="145" spans="1:12" ht="70.5" customHeight="1" x14ac:dyDescent="0.25">
      <c r="A145" s="1" t="s">
        <v>302</v>
      </c>
      <c r="B145" s="43" t="s">
        <v>630</v>
      </c>
      <c r="C145" s="44"/>
      <c r="D145" s="35" t="s">
        <v>631</v>
      </c>
      <c r="E145" s="36"/>
      <c r="F145" s="36"/>
      <c r="G145" s="36"/>
      <c r="H145" s="36"/>
      <c r="I145" s="37"/>
      <c r="J145" s="6"/>
      <c r="K145" s="6">
        <v>150</v>
      </c>
      <c r="L145" s="15"/>
    </row>
    <row r="146" spans="1:12" ht="57" customHeight="1" x14ac:dyDescent="0.25">
      <c r="A146" s="1" t="s">
        <v>0</v>
      </c>
      <c r="B146" s="43" t="s">
        <v>323</v>
      </c>
      <c r="C146" s="44"/>
      <c r="D146" s="35" t="s">
        <v>324</v>
      </c>
      <c r="E146" s="36"/>
      <c r="F146" s="36"/>
      <c r="G146" s="36"/>
      <c r="H146" s="36"/>
      <c r="I146" s="37"/>
      <c r="J146" s="6">
        <f>J147+J148</f>
        <v>6750</v>
      </c>
      <c r="K146" s="6">
        <f>K147+K148</f>
        <v>8500</v>
      </c>
      <c r="L146" s="15">
        <f t="shared" ref="L146:L152" si="6">K146/J146*100</f>
        <v>125.92592592592592</v>
      </c>
    </row>
    <row r="147" spans="1:12" ht="57" customHeight="1" x14ac:dyDescent="0.25">
      <c r="A147" s="1" t="s">
        <v>302</v>
      </c>
      <c r="B147" s="33" t="s">
        <v>323</v>
      </c>
      <c r="C147" s="33"/>
      <c r="D147" s="34" t="s">
        <v>324</v>
      </c>
      <c r="E147" s="34"/>
      <c r="F147" s="34"/>
      <c r="G147" s="34"/>
      <c r="H147" s="34"/>
      <c r="I147" s="34"/>
      <c r="J147" s="6">
        <v>1750</v>
      </c>
      <c r="K147" s="6"/>
      <c r="L147" s="15">
        <f t="shared" si="6"/>
        <v>0</v>
      </c>
    </row>
    <row r="148" spans="1:12" ht="57" customHeight="1" x14ac:dyDescent="0.25">
      <c r="A148" s="1" t="s">
        <v>305</v>
      </c>
      <c r="B148" s="33" t="s">
        <v>323</v>
      </c>
      <c r="C148" s="33"/>
      <c r="D148" s="34" t="s">
        <v>324</v>
      </c>
      <c r="E148" s="34"/>
      <c r="F148" s="34"/>
      <c r="G148" s="34"/>
      <c r="H148" s="34"/>
      <c r="I148" s="34"/>
      <c r="J148" s="6">
        <v>5000</v>
      </c>
      <c r="K148" s="6">
        <v>8500</v>
      </c>
      <c r="L148" s="15">
        <f t="shared" si="6"/>
        <v>170</v>
      </c>
    </row>
    <row r="149" spans="1:12" ht="57" customHeight="1" x14ac:dyDescent="0.25">
      <c r="A149" s="1" t="s">
        <v>305</v>
      </c>
      <c r="B149" s="33" t="s">
        <v>325</v>
      </c>
      <c r="C149" s="33"/>
      <c r="D149" s="34" t="s">
        <v>326</v>
      </c>
      <c r="E149" s="34"/>
      <c r="F149" s="34"/>
      <c r="G149" s="34"/>
      <c r="H149" s="34"/>
      <c r="I149" s="34"/>
      <c r="J149" s="6">
        <v>5000</v>
      </c>
      <c r="K149" s="6"/>
      <c r="L149" s="15">
        <f t="shared" si="6"/>
        <v>0</v>
      </c>
    </row>
    <row r="150" spans="1:12" ht="45.75" customHeight="1" x14ac:dyDescent="0.25">
      <c r="A150" s="1" t="s">
        <v>0</v>
      </c>
      <c r="B150" s="33" t="s">
        <v>327</v>
      </c>
      <c r="C150" s="33"/>
      <c r="D150" s="34" t="s">
        <v>328</v>
      </c>
      <c r="E150" s="34"/>
      <c r="F150" s="34"/>
      <c r="G150" s="34"/>
      <c r="H150" s="34"/>
      <c r="I150" s="34"/>
      <c r="J150" s="6">
        <f>J151+J152</f>
        <v>290000</v>
      </c>
      <c r="K150" s="6">
        <f>K151+K152</f>
        <v>182500</v>
      </c>
      <c r="L150" s="15">
        <f t="shared" si="6"/>
        <v>62.931034482758619</v>
      </c>
    </row>
    <row r="151" spans="1:12" ht="45.75" customHeight="1" x14ac:dyDescent="0.25">
      <c r="A151" s="1" t="s">
        <v>3</v>
      </c>
      <c r="B151" s="33" t="s">
        <v>327</v>
      </c>
      <c r="C151" s="33"/>
      <c r="D151" s="34" t="s">
        <v>328</v>
      </c>
      <c r="E151" s="34"/>
      <c r="F151" s="34"/>
      <c r="G151" s="34"/>
      <c r="H151" s="34"/>
      <c r="I151" s="34"/>
      <c r="J151" s="6">
        <v>200000</v>
      </c>
      <c r="K151" s="6">
        <v>30000</v>
      </c>
      <c r="L151" s="15">
        <f t="shared" si="6"/>
        <v>15</v>
      </c>
    </row>
    <row r="152" spans="1:12" ht="45.75" customHeight="1" x14ac:dyDescent="0.25">
      <c r="A152" s="1" t="s">
        <v>329</v>
      </c>
      <c r="B152" s="33" t="s">
        <v>327</v>
      </c>
      <c r="C152" s="33"/>
      <c r="D152" s="34" t="s">
        <v>328</v>
      </c>
      <c r="E152" s="34"/>
      <c r="F152" s="34"/>
      <c r="G152" s="34"/>
      <c r="H152" s="34"/>
      <c r="I152" s="34"/>
      <c r="J152" s="6">
        <v>90000</v>
      </c>
      <c r="K152" s="6">
        <v>152500</v>
      </c>
      <c r="L152" s="15">
        <f t="shared" si="6"/>
        <v>169.44444444444443</v>
      </c>
    </row>
    <row r="153" spans="1:12" ht="45.75" customHeight="1" x14ac:dyDescent="0.25">
      <c r="A153" s="1" t="s">
        <v>0</v>
      </c>
      <c r="B153" s="33" t="s">
        <v>330</v>
      </c>
      <c r="C153" s="33"/>
      <c r="D153" s="34" t="s">
        <v>331</v>
      </c>
      <c r="E153" s="34"/>
      <c r="F153" s="34"/>
      <c r="G153" s="34"/>
      <c r="H153" s="34"/>
      <c r="I153" s="34"/>
      <c r="J153" s="6">
        <f>J154+J156</f>
        <v>5000</v>
      </c>
      <c r="K153" s="6">
        <f>K154+K155+K156+K157</f>
        <v>40499.589999999997</v>
      </c>
      <c r="L153" s="15" t="s">
        <v>654</v>
      </c>
    </row>
    <row r="154" spans="1:12" ht="102" customHeight="1" x14ac:dyDescent="0.25">
      <c r="A154" s="1" t="s">
        <v>305</v>
      </c>
      <c r="B154" s="33" t="s">
        <v>332</v>
      </c>
      <c r="C154" s="33"/>
      <c r="D154" s="34" t="s">
        <v>333</v>
      </c>
      <c r="E154" s="34"/>
      <c r="F154" s="34"/>
      <c r="G154" s="34"/>
      <c r="H154" s="34"/>
      <c r="I154" s="34"/>
      <c r="J154" s="6">
        <v>1000</v>
      </c>
      <c r="K154" s="6">
        <v>15499.59</v>
      </c>
      <c r="L154" s="15">
        <f>K154/J154*100</f>
        <v>1549.9590000000001</v>
      </c>
    </row>
    <row r="155" spans="1:12" ht="91.5" customHeight="1" x14ac:dyDescent="0.25">
      <c r="A155" s="1" t="s">
        <v>305</v>
      </c>
      <c r="B155" s="33" t="s">
        <v>632</v>
      </c>
      <c r="C155" s="33"/>
      <c r="D155" s="35" t="s">
        <v>633</v>
      </c>
      <c r="E155" s="36"/>
      <c r="F155" s="36"/>
      <c r="G155" s="36"/>
      <c r="H155" s="36"/>
      <c r="I155" s="37"/>
      <c r="J155" s="6"/>
      <c r="K155" s="6">
        <v>20000</v>
      </c>
      <c r="L155" s="15"/>
    </row>
    <row r="156" spans="1:12" ht="79.5" customHeight="1" x14ac:dyDescent="0.25">
      <c r="A156" s="1" t="s">
        <v>305</v>
      </c>
      <c r="B156" s="33" t="s">
        <v>334</v>
      </c>
      <c r="C156" s="33"/>
      <c r="D156" s="34" t="s">
        <v>335</v>
      </c>
      <c r="E156" s="34"/>
      <c r="F156" s="34"/>
      <c r="G156" s="34"/>
      <c r="H156" s="34"/>
      <c r="I156" s="34"/>
      <c r="J156" s="6">
        <v>4000</v>
      </c>
      <c r="K156" s="6">
        <v>3500</v>
      </c>
      <c r="L156" s="15">
        <f t="shared" ref="L156:L176" si="7">K156/J156*100</f>
        <v>87.5</v>
      </c>
    </row>
    <row r="157" spans="1:12" ht="84" customHeight="1" x14ac:dyDescent="0.25">
      <c r="A157" s="1" t="s">
        <v>305</v>
      </c>
      <c r="B157" s="33" t="s">
        <v>635</v>
      </c>
      <c r="C157" s="33"/>
      <c r="D157" s="35" t="s">
        <v>634</v>
      </c>
      <c r="E157" s="36"/>
      <c r="F157" s="36"/>
      <c r="G157" s="36"/>
      <c r="H157" s="36"/>
      <c r="I157" s="37"/>
      <c r="J157" s="6"/>
      <c r="K157" s="6">
        <v>1500</v>
      </c>
      <c r="L157" s="15" t="e">
        <f t="shared" si="7"/>
        <v>#DIV/0!</v>
      </c>
    </row>
    <row r="158" spans="1:12" ht="34.5" customHeight="1" x14ac:dyDescent="0.25">
      <c r="A158" s="1" t="s">
        <v>0</v>
      </c>
      <c r="B158" s="33" t="s">
        <v>336</v>
      </c>
      <c r="C158" s="33"/>
      <c r="D158" s="34" t="s">
        <v>337</v>
      </c>
      <c r="E158" s="34"/>
      <c r="F158" s="34"/>
      <c r="G158" s="34"/>
      <c r="H158" s="34"/>
      <c r="I158" s="34"/>
      <c r="J158" s="6">
        <f>J159</f>
        <v>200</v>
      </c>
      <c r="K158" s="6">
        <f>K159</f>
        <v>15750</v>
      </c>
      <c r="L158" s="15">
        <f t="shared" si="7"/>
        <v>7875</v>
      </c>
    </row>
    <row r="159" spans="1:12" ht="57" customHeight="1" x14ac:dyDescent="0.25">
      <c r="A159" s="1" t="s">
        <v>302</v>
      </c>
      <c r="B159" s="33" t="s">
        <v>338</v>
      </c>
      <c r="C159" s="33"/>
      <c r="D159" s="34" t="s">
        <v>339</v>
      </c>
      <c r="E159" s="34"/>
      <c r="F159" s="34"/>
      <c r="G159" s="34"/>
      <c r="H159" s="34"/>
      <c r="I159" s="34"/>
      <c r="J159" s="6">
        <v>200</v>
      </c>
      <c r="K159" s="6">
        <v>15750</v>
      </c>
      <c r="L159" s="15">
        <f t="shared" si="7"/>
        <v>7875</v>
      </c>
    </row>
    <row r="160" spans="1:12" ht="34.5" customHeight="1" x14ac:dyDescent="0.25">
      <c r="A160" s="1" t="s">
        <v>0</v>
      </c>
      <c r="B160" s="33" t="s">
        <v>340</v>
      </c>
      <c r="C160" s="33"/>
      <c r="D160" s="34" t="s">
        <v>341</v>
      </c>
      <c r="E160" s="34"/>
      <c r="F160" s="34"/>
      <c r="G160" s="34"/>
      <c r="H160" s="34"/>
      <c r="I160" s="34"/>
      <c r="J160" s="6">
        <f>J161</f>
        <v>28000</v>
      </c>
      <c r="K160" s="6">
        <f>K161</f>
        <v>27500</v>
      </c>
      <c r="L160" s="15">
        <f t="shared" si="7"/>
        <v>98.214285714285708</v>
      </c>
    </row>
    <row r="161" spans="1:12" ht="57" customHeight="1" x14ac:dyDescent="0.25">
      <c r="A161" s="1" t="s">
        <v>305</v>
      </c>
      <c r="B161" s="33" t="s">
        <v>342</v>
      </c>
      <c r="C161" s="33"/>
      <c r="D161" s="34" t="s">
        <v>343</v>
      </c>
      <c r="E161" s="34"/>
      <c r="F161" s="34"/>
      <c r="G161" s="34"/>
      <c r="H161" s="34"/>
      <c r="I161" s="34"/>
      <c r="J161" s="6">
        <v>28000</v>
      </c>
      <c r="K161" s="6">
        <v>27500</v>
      </c>
      <c r="L161" s="15">
        <f t="shared" si="7"/>
        <v>98.214285714285708</v>
      </c>
    </row>
    <row r="162" spans="1:12" ht="45.75" customHeight="1" x14ac:dyDescent="0.25">
      <c r="A162" s="1" t="s">
        <v>0</v>
      </c>
      <c r="B162" s="33" t="s">
        <v>344</v>
      </c>
      <c r="C162" s="33"/>
      <c r="D162" s="34" t="s">
        <v>345</v>
      </c>
      <c r="E162" s="34"/>
      <c r="F162" s="34"/>
      <c r="G162" s="34"/>
      <c r="H162" s="34"/>
      <c r="I162" s="34"/>
      <c r="J162" s="6">
        <f>J163+J164+J165</f>
        <v>541000</v>
      </c>
      <c r="K162" s="6">
        <f>K163+K164+K165</f>
        <v>387421.81000000006</v>
      </c>
      <c r="L162" s="15">
        <f t="shared" si="7"/>
        <v>71.612164510166366</v>
      </c>
    </row>
    <row r="163" spans="1:12" ht="90.75" customHeight="1" x14ac:dyDescent="0.25">
      <c r="A163" s="1" t="s">
        <v>305</v>
      </c>
      <c r="B163" s="33" t="s">
        <v>346</v>
      </c>
      <c r="C163" s="33"/>
      <c r="D163" s="34" t="s">
        <v>347</v>
      </c>
      <c r="E163" s="34"/>
      <c r="F163" s="34"/>
      <c r="G163" s="34"/>
      <c r="H163" s="34"/>
      <c r="I163" s="34"/>
      <c r="J163" s="6">
        <v>270000</v>
      </c>
      <c r="K163" s="6">
        <v>132797.67000000001</v>
      </c>
      <c r="L163" s="15">
        <f t="shared" si="7"/>
        <v>49.184322222222228</v>
      </c>
    </row>
    <row r="164" spans="1:12" ht="79.5" customHeight="1" x14ac:dyDescent="0.25">
      <c r="A164" s="1" t="s">
        <v>305</v>
      </c>
      <c r="B164" s="33" t="s">
        <v>348</v>
      </c>
      <c r="C164" s="33"/>
      <c r="D164" s="34" t="s">
        <v>349</v>
      </c>
      <c r="E164" s="34"/>
      <c r="F164" s="34"/>
      <c r="G164" s="34"/>
      <c r="H164" s="34"/>
      <c r="I164" s="34"/>
      <c r="J164" s="6">
        <v>1000</v>
      </c>
      <c r="K164" s="6">
        <v>500</v>
      </c>
      <c r="L164" s="15">
        <f t="shared" si="7"/>
        <v>50</v>
      </c>
    </row>
    <row r="165" spans="1:12" ht="68.25" customHeight="1" x14ac:dyDescent="0.25">
      <c r="A165" s="1" t="s">
        <v>305</v>
      </c>
      <c r="B165" s="33" t="s">
        <v>350</v>
      </c>
      <c r="C165" s="33"/>
      <c r="D165" s="34" t="s">
        <v>351</v>
      </c>
      <c r="E165" s="34"/>
      <c r="F165" s="34"/>
      <c r="G165" s="34"/>
      <c r="H165" s="34"/>
      <c r="I165" s="34"/>
      <c r="J165" s="6">
        <v>270000</v>
      </c>
      <c r="K165" s="6">
        <v>254124.14</v>
      </c>
      <c r="L165" s="15">
        <f t="shared" si="7"/>
        <v>94.120051851851855</v>
      </c>
    </row>
    <row r="166" spans="1:12" ht="68.25" customHeight="1" x14ac:dyDescent="0.25">
      <c r="A166" s="1" t="s">
        <v>0</v>
      </c>
      <c r="B166" s="33" t="s">
        <v>352</v>
      </c>
      <c r="C166" s="33"/>
      <c r="D166" s="34" t="s">
        <v>353</v>
      </c>
      <c r="E166" s="34"/>
      <c r="F166" s="34"/>
      <c r="G166" s="34"/>
      <c r="H166" s="34"/>
      <c r="I166" s="34"/>
      <c r="J166" s="6">
        <f>J167+J168+J169+J170</f>
        <v>205000</v>
      </c>
      <c r="K166" s="6">
        <f>K167+K168+K169+K170</f>
        <v>69499.839999999997</v>
      </c>
      <c r="L166" s="15">
        <f t="shared" si="7"/>
        <v>33.902360975609753</v>
      </c>
    </row>
    <row r="167" spans="1:12" ht="90.75" customHeight="1" x14ac:dyDescent="0.25">
      <c r="A167" s="1" t="s">
        <v>305</v>
      </c>
      <c r="B167" s="33" t="s">
        <v>354</v>
      </c>
      <c r="C167" s="33"/>
      <c r="D167" s="34" t="s">
        <v>355</v>
      </c>
      <c r="E167" s="34"/>
      <c r="F167" s="34"/>
      <c r="G167" s="34"/>
      <c r="H167" s="34"/>
      <c r="I167" s="34"/>
      <c r="J167" s="6">
        <v>30000</v>
      </c>
      <c r="K167" s="6">
        <v>19251.36</v>
      </c>
      <c r="L167" s="15">
        <f t="shared" si="7"/>
        <v>64.171199999999999</v>
      </c>
    </row>
    <row r="168" spans="1:12" ht="102" customHeight="1" x14ac:dyDescent="0.25">
      <c r="A168" s="1" t="s">
        <v>305</v>
      </c>
      <c r="B168" s="33" t="s">
        <v>356</v>
      </c>
      <c r="C168" s="33"/>
      <c r="D168" s="34" t="s">
        <v>357</v>
      </c>
      <c r="E168" s="34"/>
      <c r="F168" s="34"/>
      <c r="G168" s="34"/>
      <c r="H168" s="34"/>
      <c r="I168" s="34"/>
      <c r="J168" s="6">
        <v>75000</v>
      </c>
      <c r="K168" s="6">
        <v>40248.480000000003</v>
      </c>
      <c r="L168" s="15">
        <f t="shared" si="7"/>
        <v>53.664640000000006</v>
      </c>
    </row>
    <row r="169" spans="1:12" ht="79.5" customHeight="1" x14ac:dyDescent="0.25">
      <c r="A169" s="1" t="s">
        <v>305</v>
      </c>
      <c r="B169" s="33" t="s">
        <v>358</v>
      </c>
      <c r="C169" s="33"/>
      <c r="D169" s="34" t="s">
        <v>359</v>
      </c>
      <c r="E169" s="34"/>
      <c r="F169" s="34"/>
      <c r="G169" s="34"/>
      <c r="H169" s="34"/>
      <c r="I169" s="34"/>
      <c r="J169" s="6">
        <v>20000</v>
      </c>
      <c r="K169" s="6"/>
      <c r="L169" s="15">
        <f t="shared" si="7"/>
        <v>0</v>
      </c>
    </row>
    <row r="170" spans="1:12" ht="90.75" customHeight="1" x14ac:dyDescent="0.25">
      <c r="A170" s="1" t="s">
        <v>0</v>
      </c>
      <c r="B170" s="33" t="s">
        <v>360</v>
      </c>
      <c r="C170" s="33"/>
      <c r="D170" s="34" t="s">
        <v>361</v>
      </c>
      <c r="E170" s="34"/>
      <c r="F170" s="34"/>
      <c r="G170" s="34"/>
      <c r="H170" s="34"/>
      <c r="I170" s="34"/>
      <c r="J170" s="6">
        <f>J171</f>
        <v>80000</v>
      </c>
      <c r="K170" s="6">
        <f>K171</f>
        <v>10000</v>
      </c>
      <c r="L170" s="15">
        <f t="shared" si="7"/>
        <v>12.5</v>
      </c>
    </row>
    <row r="171" spans="1:12" ht="90.75" customHeight="1" x14ac:dyDescent="0.25">
      <c r="A171" s="1" t="s">
        <v>329</v>
      </c>
      <c r="B171" s="33" t="s">
        <v>360</v>
      </c>
      <c r="C171" s="33"/>
      <c r="D171" s="34" t="s">
        <v>361</v>
      </c>
      <c r="E171" s="34"/>
      <c r="F171" s="34"/>
      <c r="G171" s="34"/>
      <c r="H171" s="34"/>
      <c r="I171" s="34"/>
      <c r="J171" s="6">
        <v>80000</v>
      </c>
      <c r="K171" s="6">
        <v>10000</v>
      </c>
      <c r="L171" s="15">
        <f t="shared" si="7"/>
        <v>12.5</v>
      </c>
    </row>
    <row r="172" spans="1:12" ht="45.75" customHeight="1" x14ac:dyDescent="0.25">
      <c r="A172" s="1" t="s">
        <v>0</v>
      </c>
      <c r="B172" s="33" t="s">
        <v>362</v>
      </c>
      <c r="C172" s="33"/>
      <c r="D172" s="34" t="s">
        <v>363</v>
      </c>
      <c r="E172" s="34"/>
      <c r="F172" s="34"/>
      <c r="G172" s="34"/>
      <c r="H172" s="34"/>
      <c r="I172" s="34"/>
      <c r="J172" s="6">
        <f>J173</f>
        <v>25000</v>
      </c>
      <c r="K172" s="6">
        <f>K173</f>
        <v>25000</v>
      </c>
      <c r="L172" s="15">
        <f t="shared" si="7"/>
        <v>100</v>
      </c>
    </row>
    <row r="173" spans="1:12" ht="57" customHeight="1" x14ac:dyDescent="0.25">
      <c r="A173" s="1" t="s">
        <v>305</v>
      </c>
      <c r="B173" s="33" t="s">
        <v>364</v>
      </c>
      <c r="C173" s="33"/>
      <c r="D173" s="34" t="s">
        <v>365</v>
      </c>
      <c r="E173" s="34"/>
      <c r="F173" s="34"/>
      <c r="G173" s="34"/>
      <c r="H173" s="34"/>
      <c r="I173" s="34"/>
      <c r="J173" s="6">
        <v>25000</v>
      </c>
      <c r="K173" s="6">
        <v>25000</v>
      </c>
      <c r="L173" s="15">
        <f t="shared" si="7"/>
        <v>100</v>
      </c>
    </row>
    <row r="174" spans="1:12" ht="45.75" customHeight="1" x14ac:dyDescent="0.25">
      <c r="A174" s="1" t="s">
        <v>0</v>
      </c>
      <c r="B174" s="33" t="s">
        <v>366</v>
      </c>
      <c r="C174" s="33"/>
      <c r="D174" s="34" t="s">
        <v>367</v>
      </c>
      <c r="E174" s="34"/>
      <c r="F174" s="34"/>
      <c r="G174" s="34"/>
      <c r="H174" s="34"/>
      <c r="I174" s="34"/>
      <c r="J174" s="6">
        <f>J175+J176</f>
        <v>34000</v>
      </c>
      <c r="K174" s="6">
        <f>K175+K176</f>
        <v>17976.59</v>
      </c>
      <c r="L174" s="15">
        <f t="shared" si="7"/>
        <v>52.872323529411766</v>
      </c>
    </row>
    <row r="175" spans="1:12" ht="90.75" customHeight="1" x14ac:dyDescent="0.25">
      <c r="A175" s="1" t="s">
        <v>305</v>
      </c>
      <c r="B175" s="33" t="s">
        <v>368</v>
      </c>
      <c r="C175" s="33"/>
      <c r="D175" s="34" t="s">
        <v>369</v>
      </c>
      <c r="E175" s="34"/>
      <c r="F175" s="34"/>
      <c r="G175" s="34"/>
      <c r="H175" s="34"/>
      <c r="I175" s="34"/>
      <c r="J175" s="6">
        <v>9000</v>
      </c>
      <c r="K175" s="6">
        <v>3000</v>
      </c>
      <c r="L175" s="15">
        <f t="shared" si="7"/>
        <v>33.333333333333329</v>
      </c>
    </row>
    <row r="176" spans="1:12" ht="57" customHeight="1" x14ac:dyDescent="0.25">
      <c r="A176" s="1" t="s">
        <v>305</v>
      </c>
      <c r="B176" s="33" t="s">
        <v>370</v>
      </c>
      <c r="C176" s="33"/>
      <c r="D176" s="34" t="s">
        <v>371</v>
      </c>
      <c r="E176" s="34"/>
      <c r="F176" s="34"/>
      <c r="G176" s="34"/>
      <c r="H176" s="34"/>
      <c r="I176" s="34"/>
      <c r="J176" s="6">
        <v>25000</v>
      </c>
      <c r="K176" s="6">
        <v>14976.59</v>
      </c>
      <c r="L176" s="15">
        <f t="shared" si="7"/>
        <v>59.906360000000006</v>
      </c>
    </row>
    <row r="177" spans="1:12" ht="69" customHeight="1" x14ac:dyDescent="0.25">
      <c r="A177" s="1" t="s">
        <v>0</v>
      </c>
      <c r="B177" s="33" t="s">
        <v>636</v>
      </c>
      <c r="C177" s="33"/>
      <c r="D177" s="35" t="s">
        <v>638</v>
      </c>
      <c r="E177" s="36"/>
      <c r="F177" s="36"/>
      <c r="G177" s="36"/>
      <c r="H177" s="36"/>
      <c r="I177" s="37"/>
      <c r="J177" s="6"/>
      <c r="K177" s="6">
        <f>K178</f>
        <v>20000</v>
      </c>
      <c r="L177" s="15"/>
    </row>
    <row r="178" spans="1:12" ht="80.25" customHeight="1" x14ac:dyDescent="0.25">
      <c r="A178" s="1" t="s">
        <v>302</v>
      </c>
      <c r="B178" s="33" t="s">
        <v>636</v>
      </c>
      <c r="C178" s="33"/>
      <c r="D178" s="35" t="s">
        <v>637</v>
      </c>
      <c r="E178" s="36"/>
      <c r="F178" s="36"/>
      <c r="G178" s="36"/>
      <c r="H178" s="36"/>
      <c r="I178" s="37"/>
      <c r="J178" s="6"/>
      <c r="K178" s="6">
        <v>20000</v>
      </c>
      <c r="L178" s="15"/>
    </row>
    <row r="179" spans="1:12" ht="34.5" customHeight="1" x14ac:dyDescent="0.25">
      <c r="A179" s="1" t="s">
        <v>0</v>
      </c>
      <c r="B179" s="33" t="s">
        <v>372</v>
      </c>
      <c r="C179" s="33"/>
      <c r="D179" s="34" t="s">
        <v>373</v>
      </c>
      <c r="E179" s="34"/>
      <c r="F179" s="34"/>
      <c r="G179" s="34"/>
      <c r="H179" s="34"/>
      <c r="I179" s="34"/>
      <c r="J179" s="6">
        <f>J180+J181+J182+J183+J184+J185+J186</f>
        <v>1660400</v>
      </c>
      <c r="K179" s="6">
        <f>K180+K181+K182+K183+K184+K185+K186</f>
        <v>1644250</v>
      </c>
      <c r="L179" s="15">
        <f>K179/J179*100</f>
        <v>99.027342808961691</v>
      </c>
    </row>
    <row r="180" spans="1:12" ht="124.5" customHeight="1" x14ac:dyDescent="0.25">
      <c r="A180" s="1" t="s">
        <v>305</v>
      </c>
      <c r="B180" s="33" t="s">
        <v>374</v>
      </c>
      <c r="C180" s="33"/>
      <c r="D180" s="34" t="s">
        <v>375</v>
      </c>
      <c r="E180" s="34"/>
      <c r="F180" s="34"/>
      <c r="G180" s="34"/>
      <c r="H180" s="34"/>
      <c r="I180" s="34"/>
      <c r="J180" s="6">
        <v>470400</v>
      </c>
      <c r="K180" s="6">
        <v>88500</v>
      </c>
      <c r="L180" s="15">
        <f>K180/J180*100</f>
        <v>18.813775510204081</v>
      </c>
    </row>
    <row r="181" spans="1:12" ht="57" customHeight="1" x14ac:dyDescent="0.25">
      <c r="A181" s="1" t="s">
        <v>305</v>
      </c>
      <c r="B181" s="33" t="s">
        <v>376</v>
      </c>
      <c r="C181" s="33"/>
      <c r="D181" s="34" t="s">
        <v>377</v>
      </c>
      <c r="E181" s="34"/>
      <c r="F181" s="34"/>
      <c r="G181" s="34"/>
      <c r="H181" s="34"/>
      <c r="I181" s="34"/>
      <c r="J181" s="6">
        <v>20000</v>
      </c>
      <c r="K181" s="6">
        <v>12750</v>
      </c>
      <c r="L181" s="15">
        <f>K181/J181*100</f>
        <v>63.749999999999993</v>
      </c>
    </row>
    <row r="182" spans="1:12" ht="68.25" customHeight="1" x14ac:dyDescent="0.25">
      <c r="A182" s="1" t="s">
        <v>305</v>
      </c>
      <c r="B182" s="33" t="s">
        <v>378</v>
      </c>
      <c r="C182" s="33"/>
      <c r="D182" s="34" t="s">
        <v>379</v>
      </c>
      <c r="E182" s="34"/>
      <c r="F182" s="34"/>
      <c r="G182" s="34"/>
      <c r="H182" s="34"/>
      <c r="I182" s="34"/>
      <c r="J182" s="6">
        <v>1000000</v>
      </c>
      <c r="K182" s="6">
        <v>1292500</v>
      </c>
      <c r="L182" s="15">
        <f>K182/J182*100</f>
        <v>129.25</v>
      </c>
    </row>
    <row r="183" spans="1:12" ht="90.75" customHeight="1" x14ac:dyDescent="0.25">
      <c r="A183" s="1" t="s">
        <v>305</v>
      </c>
      <c r="B183" s="33" t="s">
        <v>380</v>
      </c>
      <c r="C183" s="33"/>
      <c r="D183" s="34" t="s">
        <v>381</v>
      </c>
      <c r="E183" s="34"/>
      <c r="F183" s="34"/>
      <c r="G183" s="34"/>
      <c r="H183" s="34"/>
      <c r="I183" s="34"/>
      <c r="J183" s="6">
        <v>165000</v>
      </c>
      <c r="K183" s="6">
        <v>235000</v>
      </c>
      <c r="L183" s="15">
        <f>K183/J183*100</f>
        <v>142.42424242424244</v>
      </c>
    </row>
    <row r="184" spans="1:12" ht="79.5" customHeight="1" x14ac:dyDescent="0.25">
      <c r="A184" s="1" t="s">
        <v>305</v>
      </c>
      <c r="B184" s="33" t="s">
        <v>382</v>
      </c>
      <c r="C184" s="33"/>
      <c r="D184" s="34" t="s">
        <v>383</v>
      </c>
      <c r="E184" s="34"/>
      <c r="F184" s="34"/>
      <c r="G184" s="34"/>
      <c r="H184" s="34"/>
      <c r="I184" s="34"/>
      <c r="J184" s="6"/>
      <c r="K184" s="6">
        <v>10000</v>
      </c>
      <c r="L184" s="16"/>
    </row>
    <row r="185" spans="1:12" ht="108.75" customHeight="1" x14ac:dyDescent="0.25">
      <c r="A185" s="1" t="s">
        <v>305</v>
      </c>
      <c r="B185" s="33" t="s">
        <v>639</v>
      </c>
      <c r="C185" s="33"/>
      <c r="D185" s="35" t="s">
        <v>640</v>
      </c>
      <c r="E185" s="36"/>
      <c r="F185" s="36"/>
      <c r="G185" s="36"/>
      <c r="H185" s="36"/>
      <c r="I185" s="37"/>
      <c r="J185" s="6"/>
      <c r="K185" s="6">
        <v>250</v>
      </c>
      <c r="L185" s="16"/>
    </row>
    <row r="186" spans="1:12" ht="62.25" customHeight="1" x14ac:dyDescent="0.25">
      <c r="A186" s="1" t="s">
        <v>0</v>
      </c>
      <c r="B186" s="33" t="s">
        <v>384</v>
      </c>
      <c r="C186" s="33"/>
      <c r="D186" s="34" t="s">
        <v>385</v>
      </c>
      <c r="E186" s="34"/>
      <c r="F186" s="34"/>
      <c r="G186" s="34"/>
      <c r="H186" s="34"/>
      <c r="I186" s="34"/>
      <c r="J186" s="6">
        <f>J187+J188</f>
        <v>5000</v>
      </c>
      <c r="K186" s="6">
        <f>K187+K188</f>
        <v>5250</v>
      </c>
      <c r="L186" s="16">
        <f>K186/J186*100</f>
        <v>105</v>
      </c>
    </row>
    <row r="187" spans="1:12" ht="60" customHeight="1" x14ac:dyDescent="0.25">
      <c r="A187" s="1" t="s">
        <v>302</v>
      </c>
      <c r="B187" s="33" t="s">
        <v>384</v>
      </c>
      <c r="C187" s="33"/>
      <c r="D187" s="34" t="s">
        <v>385</v>
      </c>
      <c r="E187" s="34"/>
      <c r="F187" s="34"/>
      <c r="G187" s="34"/>
      <c r="H187" s="34"/>
      <c r="I187" s="34"/>
      <c r="J187" s="6"/>
      <c r="K187" s="6">
        <v>2000</v>
      </c>
      <c r="L187" s="16"/>
    </row>
    <row r="188" spans="1:12" ht="57" customHeight="1" x14ac:dyDescent="0.25">
      <c r="A188" s="1" t="s">
        <v>305</v>
      </c>
      <c r="B188" s="33" t="s">
        <v>384</v>
      </c>
      <c r="C188" s="33"/>
      <c r="D188" s="34" t="s">
        <v>385</v>
      </c>
      <c r="E188" s="34"/>
      <c r="F188" s="34"/>
      <c r="G188" s="34"/>
      <c r="H188" s="34"/>
      <c r="I188" s="34"/>
      <c r="J188" s="6">
        <v>5000</v>
      </c>
      <c r="K188" s="6">
        <v>3250</v>
      </c>
      <c r="L188" s="16">
        <f>K188/J188*100</f>
        <v>65</v>
      </c>
    </row>
    <row r="189" spans="1:12" ht="57" customHeight="1" x14ac:dyDescent="0.25">
      <c r="A189" s="1" t="s">
        <v>0</v>
      </c>
      <c r="B189" s="33" t="s">
        <v>386</v>
      </c>
      <c r="C189" s="33"/>
      <c r="D189" s="34" t="s">
        <v>387</v>
      </c>
      <c r="E189" s="34"/>
      <c r="F189" s="34"/>
      <c r="G189" s="34"/>
      <c r="H189" s="34"/>
      <c r="I189" s="34"/>
      <c r="J189" s="6">
        <f>J190+J191+J192+J195</f>
        <v>22615600</v>
      </c>
      <c r="K189" s="6">
        <f>K190+K191+K192+K195</f>
        <v>11021921.189999999</v>
      </c>
      <c r="L189" s="15">
        <f>K189/J189*100</f>
        <v>48.73592206264702</v>
      </c>
    </row>
    <row r="190" spans="1:12" ht="79.5" customHeight="1" x14ac:dyDescent="0.25">
      <c r="A190" s="1" t="s">
        <v>305</v>
      </c>
      <c r="B190" s="33" t="s">
        <v>388</v>
      </c>
      <c r="C190" s="33"/>
      <c r="D190" s="34" t="s">
        <v>389</v>
      </c>
      <c r="E190" s="34"/>
      <c r="F190" s="34"/>
      <c r="G190" s="34"/>
      <c r="H190" s="34"/>
      <c r="I190" s="34"/>
      <c r="J190" s="6">
        <v>28000</v>
      </c>
      <c r="K190" s="6">
        <v>27500</v>
      </c>
      <c r="L190" s="15">
        <f>K190/J190*100</f>
        <v>98.214285714285708</v>
      </c>
    </row>
    <row r="191" spans="1:12" ht="158.25" customHeight="1" x14ac:dyDescent="0.25">
      <c r="A191" s="1" t="s">
        <v>305</v>
      </c>
      <c r="B191" s="33" t="s">
        <v>390</v>
      </c>
      <c r="C191" s="33"/>
      <c r="D191" s="34" t="s">
        <v>391</v>
      </c>
      <c r="E191" s="34"/>
      <c r="F191" s="34"/>
      <c r="G191" s="34"/>
      <c r="H191" s="34"/>
      <c r="I191" s="34"/>
      <c r="J191" s="6">
        <v>5000</v>
      </c>
      <c r="K191" s="6">
        <v>2500</v>
      </c>
      <c r="L191" s="15">
        <f>K191/J191*100</f>
        <v>50</v>
      </c>
    </row>
    <row r="192" spans="1:12" ht="68.25" customHeight="1" x14ac:dyDescent="0.25">
      <c r="A192" s="1" t="s">
        <v>0</v>
      </c>
      <c r="B192" s="33" t="s">
        <v>392</v>
      </c>
      <c r="C192" s="33"/>
      <c r="D192" s="34" t="s">
        <v>393</v>
      </c>
      <c r="E192" s="34"/>
      <c r="F192" s="34"/>
      <c r="G192" s="34"/>
      <c r="H192" s="34"/>
      <c r="I192" s="34"/>
      <c r="J192" s="6">
        <f>J193+J194</f>
        <v>1750</v>
      </c>
      <c r="K192" s="6">
        <f>K193+K194</f>
        <v>1750</v>
      </c>
      <c r="L192" s="15"/>
    </row>
    <row r="193" spans="1:12" ht="68.25" customHeight="1" x14ac:dyDescent="0.25">
      <c r="A193" s="1" t="s">
        <v>302</v>
      </c>
      <c r="B193" s="33" t="s">
        <v>392</v>
      </c>
      <c r="C193" s="33"/>
      <c r="D193" s="34" t="s">
        <v>393</v>
      </c>
      <c r="E193" s="34"/>
      <c r="F193" s="34"/>
      <c r="G193" s="34"/>
      <c r="H193" s="34"/>
      <c r="I193" s="34"/>
      <c r="J193" s="6">
        <v>1250</v>
      </c>
      <c r="K193" s="6">
        <v>1250</v>
      </c>
      <c r="L193" s="15">
        <f t="shared" ref="L193:L200" si="8">K193/J193*100</f>
        <v>100</v>
      </c>
    </row>
    <row r="194" spans="1:12" ht="68.25" customHeight="1" x14ac:dyDescent="0.25">
      <c r="A194" s="1" t="s">
        <v>305</v>
      </c>
      <c r="B194" s="33" t="s">
        <v>392</v>
      </c>
      <c r="C194" s="33"/>
      <c r="D194" s="34" t="s">
        <v>393</v>
      </c>
      <c r="E194" s="34"/>
      <c r="F194" s="34"/>
      <c r="G194" s="34"/>
      <c r="H194" s="34"/>
      <c r="I194" s="34"/>
      <c r="J194" s="6">
        <v>500</v>
      </c>
      <c r="K194" s="6">
        <v>500</v>
      </c>
      <c r="L194" s="15">
        <f t="shared" si="8"/>
        <v>100</v>
      </c>
    </row>
    <row r="195" spans="1:12" ht="68.25" customHeight="1" x14ac:dyDescent="0.25">
      <c r="A195" s="1" t="s">
        <v>0</v>
      </c>
      <c r="B195" s="33" t="s">
        <v>394</v>
      </c>
      <c r="C195" s="33"/>
      <c r="D195" s="34" t="s">
        <v>395</v>
      </c>
      <c r="E195" s="34"/>
      <c r="F195" s="34"/>
      <c r="G195" s="34"/>
      <c r="H195" s="34"/>
      <c r="I195" s="34"/>
      <c r="J195" s="6">
        <f>J196+J197</f>
        <v>22580850</v>
      </c>
      <c r="K195" s="6">
        <f>K196+K197</f>
        <v>10990171.189999999</v>
      </c>
      <c r="L195" s="15">
        <f t="shared" si="8"/>
        <v>48.670316617842104</v>
      </c>
    </row>
    <row r="196" spans="1:12" ht="68.25" customHeight="1" x14ac:dyDescent="0.25">
      <c r="A196" s="1" t="s">
        <v>302</v>
      </c>
      <c r="B196" s="33" t="s">
        <v>394</v>
      </c>
      <c r="C196" s="33"/>
      <c r="D196" s="34" t="s">
        <v>395</v>
      </c>
      <c r="E196" s="34"/>
      <c r="F196" s="34"/>
      <c r="G196" s="34"/>
      <c r="H196" s="34"/>
      <c r="I196" s="34"/>
      <c r="J196" s="6">
        <v>11350</v>
      </c>
      <c r="K196" s="6">
        <v>23750</v>
      </c>
      <c r="L196" s="15">
        <f t="shared" si="8"/>
        <v>209.25110132158591</v>
      </c>
    </row>
    <row r="197" spans="1:12" ht="57" customHeight="1" x14ac:dyDescent="0.25">
      <c r="A197" s="1" t="s">
        <v>305</v>
      </c>
      <c r="B197" s="33" t="s">
        <v>394</v>
      </c>
      <c r="C197" s="33"/>
      <c r="D197" s="34" t="s">
        <v>396</v>
      </c>
      <c r="E197" s="34"/>
      <c r="F197" s="34"/>
      <c r="G197" s="34"/>
      <c r="H197" s="34"/>
      <c r="I197" s="34"/>
      <c r="J197" s="6">
        <v>22569500</v>
      </c>
      <c r="K197" s="6">
        <v>10966421.189999999</v>
      </c>
      <c r="L197" s="15">
        <f t="shared" si="8"/>
        <v>48.589561975232058</v>
      </c>
    </row>
    <row r="198" spans="1:12" ht="23.25" customHeight="1" x14ac:dyDescent="0.25">
      <c r="A198" s="3" t="s">
        <v>0</v>
      </c>
      <c r="B198" s="38" t="s">
        <v>397</v>
      </c>
      <c r="C198" s="38"/>
      <c r="D198" s="39" t="s">
        <v>398</v>
      </c>
      <c r="E198" s="39"/>
      <c r="F198" s="39"/>
      <c r="G198" s="39"/>
      <c r="H198" s="39"/>
      <c r="I198" s="39"/>
      <c r="J198" s="9">
        <f>J199</f>
        <v>4492600</v>
      </c>
      <c r="K198" s="9">
        <f>K199</f>
        <v>3874270.83</v>
      </c>
      <c r="L198" s="14">
        <f t="shared" si="8"/>
        <v>86.236718826514718</v>
      </c>
    </row>
    <row r="199" spans="1:12" ht="34.5" customHeight="1" x14ac:dyDescent="0.25">
      <c r="A199" s="1" t="s">
        <v>401</v>
      </c>
      <c r="B199" s="33" t="s">
        <v>399</v>
      </c>
      <c r="C199" s="33"/>
      <c r="D199" s="34" t="s">
        <v>400</v>
      </c>
      <c r="E199" s="34"/>
      <c r="F199" s="34"/>
      <c r="G199" s="34"/>
      <c r="H199" s="34"/>
      <c r="I199" s="34"/>
      <c r="J199" s="6">
        <v>4492600</v>
      </c>
      <c r="K199" s="6">
        <v>3874270.83</v>
      </c>
      <c r="L199" s="15">
        <f t="shared" si="8"/>
        <v>86.236718826514718</v>
      </c>
    </row>
    <row r="200" spans="1:12" ht="79.5" customHeight="1" x14ac:dyDescent="0.25">
      <c r="A200" s="3" t="s">
        <v>0</v>
      </c>
      <c r="B200" s="38" t="s">
        <v>402</v>
      </c>
      <c r="C200" s="38"/>
      <c r="D200" s="39" t="s">
        <v>403</v>
      </c>
      <c r="E200" s="39"/>
      <c r="F200" s="39"/>
      <c r="G200" s="39"/>
      <c r="H200" s="39"/>
      <c r="I200" s="39"/>
      <c r="J200" s="9">
        <f>J201+J212</f>
        <v>2413000</v>
      </c>
      <c r="K200" s="9">
        <f>K201+K212</f>
        <v>3195902.65</v>
      </c>
      <c r="L200" s="14">
        <f t="shared" si="8"/>
        <v>132.4451989225031</v>
      </c>
    </row>
    <row r="201" spans="1:12" ht="34.5" customHeight="1" x14ac:dyDescent="0.25">
      <c r="A201" s="1" t="s">
        <v>0</v>
      </c>
      <c r="B201" s="33" t="s">
        <v>404</v>
      </c>
      <c r="C201" s="33"/>
      <c r="D201" s="34" t="s">
        <v>405</v>
      </c>
      <c r="E201" s="34"/>
      <c r="F201" s="34"/>
      <c r="G201" s="34"/>
      <c r="H201" s="34"/>
      <c r="I201" s="34"/>
      <c r="J201" s="6">
        <f>J202+J204+J205+J206+J207+J208</f>
        <v>685000</v>
      </c>
      <c r="K201" s="6">
        <f>K202+K203+K204+K205+K206+K207+K208+K209+K210+K211</f>
        <v>1766342.26</v>
      </c>
      <c r="L201" s="15" t="s">
        <v>654</v>
      </c>
    </row>
    <row r="202" spans="1:12" ht="45.75" customHeight="1" x14ac:dyDescent="0.25">
      <c r="A202" s="1" t="s">
        <v>3</v>
      </c>
      <c r="B202" s="33" t="s">
        <v>406</v>
      </c>
      <c r="C202" s="33"/>
      <c r="D202" s="34" t="s">
        <v>407</v>
      </c>
      <c r="E202" s="34"/>
      <c r="F202" s="34"/>
      <c r="G202" s="34"/>
      <c r="H202" s="34"/>
      <c r="I202" s="34"/>
      <c r="J202" s="6">
        <v>250000</v>
      </c>
      <c r="K202" s="6">
        <v>267225.33</v>
      </c>
      <c r="L202" s="15">
        <f>K202/J202*100</f>
        <v>106.89013200000002</v>
      </c>
    </row>
    <row r="203" spans="1:12" ht="45.75" customHeight="1" x14ac:dyDescent="0.25">
      <c r="A203" s="1" t="s">
        <v>168</v>
      </c>
      <c r="B203" s="33" t="s">
        <v>406</v>
      </c>
      <c r="C203" s="33"/>
      <c r="D203" s="34" t="s">
        <v>407</v>
      </c>
      <c r="E203" s="34"/>
      <c r="F203" s="34"/>
      <c r="G203" s="34"/>
      <c r="H203" s="34"/>
      <c r="I203" s="34"/>
      <c r="J203" s="6"/>
      <c r="K203" s="6">
        <v>25850.27</v>
      </c>
      <c r="L203" s="15"/>
    </row>
    <row r="204" spans="1:12" ht="45.75" customHeight="1" x14ac:dyDescent="0.25">
      <c r="A204" s="1" t="s">
        <v>3</v>
      </c>
      <c r="B204" s="33" t="s">
        <v>408</v>
      </c>
      <c r="C204" s="33"/>
      <c r="D204" s="34" t="s">
        <v>409</v>
      </c>
      <c r="E204" s="34"/>
      <c r="F204" s="34"/>
      <c r="G204" s="34"/>
      <c r="H204" s="34"/>
      <c r="I204" s="34"/>
      <c r="J204" s="6">
        <v>9000</v>
      </c>
      <c r="K204" s="6">
        <v>9144.24</v>
      </c>
      <c r="L204" s="15">
        <f>K204/J204*100</f>
        <v>101.60266666666666</v>
      </c>
    </row>
    <row r="205" spans="1:12" ht="34.5" customHeight="1" x14ac:dyDescent="0.25">
      <c r="A205" s="1" t="s">
        <v>177</v>
      </c>
      <c r="B205" s="33" t="s">
        <v>410</v>
      </c>
      <c r="C205" s="33"/>
      <c r="D205" s="34" t="s">
        <v>411</v>
      </c>
      <c r="E205" s="34"/>
      <c r="F205" s="34"/>
      <c r="G205" s="34"/>
      <c r="H205" s="34"/>
      <c r="I205" s="34"/>
      <c r="J205" s="6">
        <v>3000</v>
      </c>
      <c r="K205" s="6">
        <v>3010.41</v>
      </c>
      <c r="L205" s="15">
        <f>K205/J205*100</f>
        <v>100.34699999999998</v>
      </c>
    </row>
    <row r="206" spans="1:12" ht="34.5" customHeight="1" x14ac:dyDescent="0.25">
      <c r="A206" s="1" t="s">
        <v>3</v>
      </c>
      <c r="B206" s="33" t="s">
        <v>412</v>
      </c>
      <c r="C206" s="33"/>
      <c r="D206" s="34" t="s">
        <v>413</v>
      </c>
      <c r="E206" s="34"/>
      <c r="F206" s="34"/>
      <c r="G206" s="34"/>
      <c r="H206" s="34"/>
      <c r="I206" s="34"/>
      <c r="J206" s="6">
        <v>390000</v>
      </c>
      <c r="K206" s="6">
        <v>1129646.67</v>
      </c>
      <c r="L206" s="15" t="s">
        <v>654</v>
      </c>
    </row>
    <row r="207" spans="1:12" ht="34.5" customHeight="1" x14ac:dyDescent="0.25">
      <c r="A207" s="1" t="s">
        <v>3</v>
      </c>
      <c r="B207" s="33" t="s">
        <v>414</v>
      </c>
      <c r="C207" s="33"/>
      <c r="D207" s="34" t="s">
        <v>415</v>
      </c>
      <c r="E207" s="34"/>
      <c r="F207" s="34"/>
      <c r="G207" s="34"/>
      <c r="H207" s="34"/>
      <c r="I207" s="34"/>
      <c r="J207" s="6">
        <v>2000</v>
      </c>
      <c r="K207" s="6">
        <v>2009.28</v>
      </c>
      <c r="L207" s="15">
        <f>K207/J207*100</f>
        <v>100.464</v>
      </c>
    </row>
    <row r="208" spans="1:12" ht="34.5" customHeight="1" x14ac:dyDescent="0.25">
      <c r="A208" s="1" t="s">
        <v>184</v>
      </c>
      <c r="B208" s="33" t="s">
        <v>416</v>
      </c>
      <c r="C208" s="33"/>
      <c r="D208" s="34" t="s">
        <v>417</v>
      </c>
      <c r="E208" s="34"/>
      <c r="F208" s="34"/>
      <c r="G208" s="34"/>
      <c r="H208" s="34"/>
      <c r="I208" s="34"/>
      <c r="J208" s="6">
        <v>31000</v>
      </c>
      <c r="K208" s="6">
        <v>0</v>
      </c>
      <c r="L208" s="15"/>
    </row>
    <row r="209" spans="1:12" ht="34.5" customHeight="1" x14ac:dyDescent="0.25">
      <c r="A209" s="1" t="s">
        <v>3</v>
      </c>
      <c r="B209" s="33" t="s">
        <v>641</v>
      </c>
      <c r="C209" s="33"/>
      <c r="D209" s="35" t="s">
        <v>642</v>
      </c>
      <c r="E209" s="36"/>
      <c r="F209" s="36"/>
      <c r="G209" s="36"/>
      <c r="H209" s="36"/>
      <c r="I209" s="37"/>
      <c r="J209" s="6"/>
      <c r="K209" s="6">
        <v>2615.9899999999998</v>
      </c>
      <c r="L209" s="15"/>
    </row>
    <row r="210" spans="1:12" ht="49.5" customHeight="1" x14ac:dyDescent="0.25">
      <c r="A210" s="1" t="s">
        <v>645</v>
      </c>
      <c r="B210" s="33" t="s">
        <v>644</v>
      </c>
      <c r="C210" s="33"/>
      <c r="D210" s="35" t="s">
        <v>643</v>
      </c>
      <c r="E210" s="36"/>
      <c r="F210" s="36"/>
      <c r="G210" s="36"/>
      <c r="H210" s="36"/>
      <c r="I210" s="37"/>
      <c r="J210" s="6"/>
      <c r="K210" s="6">
        <v>325840.07</v>
      </c>
      <c r="L210" s="15"/>
    </row>
    <row r="211" spans="1:12" ht="49.5" customHeight="1" x14ac:dyDescent="0.25">
      <c r="A211" s="1" t="s">
        <v>184</v>
      </c>
      <c r="B211" s="33" t="s">
        <v>646</v>
      </c>
      <c r="C211" s="33"/>
      <c r="D211" s="35" t="s">
        <v>647</v>
      </c>
      <c r="E211" s="36"/>
      <c r="F211" s="36"/>
      <c r="G211" s="36"/>
      <c r="H211" s="36"/>
      <c r="I211" s="37"/>
      <c r="J211" s="6"/>
      <c r="K211" s="6">
        <v>1000</v>
      </c>
      <c r="L211" s="15"/>
    </row>
    <row r="212" spans="1:12" ht="45.75" customHeight="1" x14ac:dyDescent="0.25">
      <c r="A212" s="1" t="s">
        <v>0</v>
      </c>
      <c r="B212" s="33" t="s">
        <v>418</v>
      </c>
      <c r="C212" s="33"/>
      <c r="D212" s="34" t="s">
        <v>419</v>
      </c>
      <c r="E212" s="34"/>
      <c r="F212" s="34"/>
      <c r="G212" s="34"/>
      <c r="H212" s="34"/>
      <c r="I212" s="34"/>
      <c r="J212" s="6">
        <f>J213+J214+J215+J216+J217+J218</f>
        <v>1728000</v>
      </c>
      <c r="K212" s="6">
        <f>K213+K214+K215+K216+K217+K218+K219</f>
        <v>1429560.39</v>
      </c>
      <c r="L212" s="15">
        <f t="shared" ref="L212:L218" si="9">K212/J212*100</f>
        <v>82.729189236111097</v>
      </c>
    </row>
    <row r="213" spans="1:12" ht="45.75" customHeight="1" x14ac:dyDescent="0.25">
      <c r="A213" s="1" t="s">
        <v>3</v>
      </c>
      <c r="B213" s="33" t="s">
        <v>418</v>
      </c>
      <c r="C213" s="33"/>
      <c r="D213" s="34" t="s">
        <v>419</v>
      </c>
      <c r="E213" s="34"/>
      <c r="F213" s="34"/>
      <c r="G213" s="34"/>
      <c r="H213" s="34"/>
      <c r="I213" s="34"/>
      <c r="J213" s="6">
        <v>250000</v>
      </c>
      <c r="K213" s="6">
        <v>74000</v>
      </c>
      <c r="L213" s="15">
        <f t="shared" si="9"/>
        <v>29.599999999999998</v>
      </c>
    </row>
    <row r="214" spans="1:12" ht="68.25" customHeight="1" x14ac:dyDescent="0.25">
      <c r="A214" s="1" t="s">
        <v>168</v>
      </c>
      <c r="B214" s="33" t="s">
        <v>420</v>
      </c>
      <c r="C214" s="33"/>
      <c r="D214" s="34" t="s">
        <v>421</v>
      </c>
      <c r="E214" s="34"/>
      <c r="F214" s="34"/>
      <c r="G214" s="34"/>
      <c r="H214" s="34"/>
      <c r="I214" s="34"/>
      <c r="J214" s="6">
        <v>1000000</v>
      </c>
      <c r="K214" s="6">
        <v>816813.84</v>
      </c>
      <c r="L214" s="15">
        <f t="shared" si="9"/>
        <v>81.681384000000008</v>
      </c>
    </row>
    <row r="215" spans="1:12" ht="57" customHeight="1" x14ac:dyDescent="0.25">
      <c r="A215" s="1" t="s">
        <v>168</v>
      </c>
      <c r="B215" s="33" t="s">
        <v>422</v>
      </c>
      <c r="C215" s="33"/>
      <c r="D215" s="34" t="s">
        <v>423</v>
      </c>
      <c r="E215" s="34"/>
      <c r="F215" s="34"/>
      <c r="G215" s="34"/>
      <c r="H215" s="34"/>
      <c r="I215" s="34"/>
      <c r="J215" s="6">
        <v>15000</v>
      </c>
      <c r="K215" s="6">
        <v>18198.5</v>
      </c>
      <c r="L215" s="15">
        <f t="shared" si="9"/>
        <v>121.32333333333334</v>
      </c>
    </row>
    <row r="216" spans="1:12" ht="45.75" customHeight="1" x14ac:dyDescent="0.25">
      <c r="A216" s="1" t="s">
        <v>177</v>
      </c>
      <c r="B216" s="33" t="s">
        <v>424</v>
      </c>
      <c r="C216" s="33"/>
      <c r="D216" s="34" t="s">
        <v>425</v>
      </c>
      <c r="E216" s="34"/>
      <c r="F216" s="34"/>
      <c r="G216" s="34"/>
      <c r="H216" s="34"/>
      <c r="I216" s="34"/>
      <c r="J216" s="6">
        <v>148000</v>
      </c>
      <c r="K216" s="6">
        <v>66162.89</v>
      </c>
      <c r="L216" s="15">
        <f t="shared" si="9"/>
        <v>44.704655405405404</v>
      </c>
    </row>
    <row r="217" spans="1:12" ht="57" customHeight="1" x14ac:dyDescent="0.25">
      <c r="A217" s="1" t="s">
        <v>168</v>
      </c>
      <c r="B217" s="33" t="s">
        <v>426</v>
      </c>
      <c r="C217" s="33"/>
      <c r="D217" s="34" t="s">
        <v>427</v>
      </c>
      <c r="E217" s="34"/>
      <c r="F217" s="34"/>
      <c r="G217" s="34"/>
      <c r="H217" s="34"/>
      <c r="I217" s="34"/>
      <c r="J217" s="6">
        <v>265000</v>
      </c>
      <c r="K217" s="6">
        <v>369849.7</v>
      </c>
      <c r="L217" s="15">
        <f t="shared" si="9"/>
        <v>139.56592452830191</v>
      </c>
    </row>
    <row r="218" spans="1:12" ht="45.75" customHeight="1" x14ac:dyDescent="0.25">
      <c r="A218" s="1" t="s">
        <v>184</v>
      </c>
      <c r="B218" s="33" t="s">
        <v>428</v>
      </c>
      <c r="C218" s="33"/>
      <c r="D218" s="34" t="s">
        <v>429</v>
      </c>
      <c r="E218" s="34"/>
      <c r="F218" s="34"/>
      <c r="G218" s="34"/>
      <c r="H218" s="34"/>
      <c r="I218" s="34"/>
      <c r="J218" s="6">
        <v>50000</v>
      </c>
      <c r="K218" s="6">
        <v>59535.46</v>
      </c>
      <c r="L218" s="15">
        <f t="shared" si="9"/>
        <v>119.07091999999999</v>
      </c>
    </row>
    <row r="219" spans="1:12" ht="58.5" customHeight="1" x14ac:dyDescent="0.25">
      <c r="A219" s="1" t="s">
        <v>645</v>
      </c>
      <c r="B219" s="33" t="s">
        <v>648</v>
      </c>
      <c r="C219" s="33"/>
      <c r="D219" s="35" t="s">
        <v>649</v>
      </c>
      <c r="E219" s="36"/>
      <c r="F219" s="36"/>
      <c r="G219" s="36"/>
      <c r="H219" s="36"/>
      <c r="I219" s="37"/>
      <c r="J219" s="6"/>
      <c r="K219" s="6">
        <v>25000</v>
      </c>
      <c r="L219" s="15"/>
    </row>
    <row r="220" spans="1:12" ht="15" customHeight="1" x14ac:dyDescent="0.25">
      <c r="A220" s="3" t="s">
        <v>0</v>
      </c>
      <c r="B220" s="38" t="s">
        <v>430</v>
      </c>
      <c r="C220" s="38"/>
      <c r="D220" s="39" t="s">
        <v>431</v>
      </c>
      <c r="E220" s="39"/>
      <c r="F220" s="39"/>
      <c r="G220" s="39"/>
      <c r="H220" s="39"/>
      <c r="I220" s="39"/>
      <c r="J220" s="9">
        <f>J221+J227+J229</f>
        <v>11340000</v>
      </c>
      <c r="K220" s="9">
        <f>K221+K227+K229</f>
        <v>30272899.469999999</v>
      </c>
      <c r="L220" s="14" t="s">
        <v>654</v>
      </c>
    </row>
    <row r="221" spans="1:12" ht="57" customHeight="1" x14ac:dyDescent="0.25">
      <c r="A221" s="1" t="s">
        <v>0</v>
      </c>
      <c r="B221" s="33" t="s">
        <v>432</v>
      </c>
      <c r="C221" s="33"/>
      <c r="D221" s="34" t="s">
        <v>433</v>
      </c>
      <c r="E221" s="34"/>
      <c r="F221" s="34"/>
      <c r="G221" s="34"/>
      <c r="H221" s="34"/>
      <c r="I221" s="34"/>
      <c r="J221" s="6">
        <f>J222+J225</f>
        <v>10114000</v>
      </c>
      <c r="K221" s="6">
        <f>K222+K225</f>
        <v>29036320.91</v>
      </c>
      <c r="L221" s="15" t="s">
        <v>654</v>
      </c>
    </row>
    <row r="222" spans="1:12" ht="34.5" customHeight="1" x14ac:dyDescent="0.25">
      <c r="A222" s="1" t="s">
        <v>0</v>
      </c>
      <c r="B222" s="33" t="s">
        <v>434</v>
      </c>
      <c r="C222" s="33"/>
      <c r="D222" s="34" t="s">
        <v>435</v>
      </c>
      <c r="E222" s="34"/>
      <c r="F222" s="34"/>
      <c r="G222" s="34"/>
      <c r="H222" s="34"/>
      <c r="I222" s="34"/>
      <c r="J222" s="6">
        <f>J223+J224</f>
        <v>114000</v>
      </c>
      <c r="K222" s="6">
        <f>K223+K224</f>
        <v>251600</v>
      </c>
      <c r="L222" s="15" t="s">
        <v>654</v>
      </c>
    </row>
    <row r="223" spans="1:12" ht="23.25" customHeight="1" x14ac:dyDescent="0.25">
      <c r="A223" s="1" t="s">
        <v>3</v>
      </c>
      <c r="B223" s="33" t="s">
        <v>436</v>
      </c>
      <c r="C223" s="33"/>
      <c r="D223" s="34" t="s">
        <v>437</v>
      </c>
      <c r="E223" s="34"/>
      <c r="F223" s="34"/>
      <c r="G223" s="34"/>
      <c r="H223" s="34"/>
      <c r="I223" s="34"/>
      <c r="J223" s="6">
        <v>24000</v>
      </c>
      <c r="K223" s="6">
        <v>161600</v>
      </c>
      <c r="L223" s="15" t="s">
        <v>654</v>
      </c>
    </row>
    <row r="224" spans="1:12" ht="23.25" customHeight="1" x14ac:dyDescent="0.25">
      <c r="A224" s="1" t="s">
        <v>3</v>
      </c>
      <c r="B224" s="33" t="s">
        <v>438</v>
      </c>
      <c r="C224" s="33"/>
      <c r="D224" s="34" t="s">
        <v>439</v>
      </c>
      <c r="E224" s="34"/>
      <c r="F224" s="34"/>
      <c r="G224" s="34"/>
      <c r="H224" s="34"/>
      <c r="I224" s="34"/>
      <c r="J224" s="6">
        <v>90000</v>
      </c>
      <c r="K224" s="6">
        <v>90000</v>
      </c>
      <c r="L224" s="15">
        <f t="shared" ref="L224:L283" si="10">K224/J224*100</f>
        <v>100</v>
      </c>
    </row>
    <row r="225" spans="1:14" ht="45.75" customHeight="1" x14ac:dyDescent="0.25">
      <c r="A225" s="1" t="s">
        <v>0</v>
      </c>
      <c r="B225" s="33" t="s">
        <v>440</v>
      </c>
      <c r="C225" s="33"/>
      <c r="D225" s="34" t="s">
        <v>441</v>
      </c>
      <c r="E225" s="34"/>
      <c r="F225" s="34"/>
      <c r="G225" s="34"/>
      <c r="H225" s="34"/>
      <c r="I225" s="34"/>
      <c r="J225" s="6">
        <f>J226</f>
        <v>10000000</v>
      </c>
      <c r="K225" s="6">
        <f>K226</f>
        <v>28784720.91</v>
      </c>
      <c r="L225" s="15" t="s">
        <v>654</v>
      </c>
    </row>
    <row r="226" spans="1:14" ht="45.75" customHeight="1" x14ac:dyDescent="0.25">
      <c r="A226" s="1" t="s">
        <v>168</v>
      </c>
      <c r="B226" s="33" t="s">
        <v>440</v>
      </c>
      <c r="C226" s="33"/>
      <c r="D226" s="34" t="s">
        <v>441</v>
      </c>
      <c r="E226" s="34"/>
      <c r="F226" s="34"/>
      <c r="G226" s="34"/>
      <c r="H226" s="34"/>
      <c r="I226" s="34"/>
      <c r="J226" s="6">
        <v>10000000</v>
      </c>
      <c r="K226" s="6">
        <v>28784720.91</v>
      </c>
      <c r="L226" s="15" t="s">
        <v>654</v>
      </c>
    </row>
    <row r="227" spans="1:14" ht="34.5" customHeight="1" x14ac:dyDescent="0.25">
      <c r="A227" s="1" t="s">
        <v>0</v>
      </c>
      <c r="B227" s="33" t="s">
        <v>442</v>
      </c>
      <c r="C227" s="33"/>
      <c r="D227" s="34" t="s">
        <v>443</v>
      </c>
      <c r="E227" s="34"/>
      <c r="F227" s="34"/>
      <c r="G227" s="34"/>
      <c r="H227" s="34"/>
      <c r="I227" s="34"/>
      <c r="J227" s="6">
        <f>J228</f>
        <v>100000</v>
      </c>
      <c r="K227" s="6">
        <f>K228</f>
        <v>117648.95</v>
      </c>
      <c r="L227" s="15">
        <f t="shared" si="10"/>
        <v>117.64895</v>
      </c>
    </row>
    <row r="228" spans="1:14" ht="34.5" customHeight="1" x14ac:dyDescent="0.25">
      <c r="A228" s="1" t="s">
        <v>3</v>
      </c>
      <c r="B228" s="33" t="s">
        <v>444</v>
      </c>
      <c r="C228" s="33"/>
      <c r="D228" s="34" t="s">
        <v>445</v>
      </c>
      <c r="E228" s="34"/>
      <c r="F228" s="34"/>
      <c r="G228" s="34"/>
      <c r="H228" s="34"/>
      <c r="I228" s="34"/>
      <c r="J228" s="6">
        <v>100000</v>
      </c>
      <c r="K228" s="6">
        <v>117648.95</v>
      </c>
      <c r="L228" s="15">
        <f t="shared" si="10"/>
        <v>117.64895</v>
      </c>
    </row>
    <row r="229" spans="1:14" ht="45.75" customHeight="1" x14ac:dyDescent="0.25">
      <c r="A229" s="1" t="s">
        <v>0</v>
      </c>
      <c r="B229" s="33" t="s">
        <v>446</v>
      </c>
      <c r="C229" s="33"/>
      <c r="D229" s="34" t="s">
        <v>447</v>
      </c>
      <c r="E229" s="34"/>
      <c r="F229" s="34"/>
      <c r="G229" s="34"/>
      <c r="H229" s="34"/>
      <c r="I229" s="34"/>
      <c r="J229" s="6">
        <f>J230</f>
        <v>1126000</v>
      </c>
      <c r="K229" s="6">
        <f>K230</f>
        <v>1118929.6100000001</v>
      </c>
      <c r="L229" s="15">
        <f t="shared" si="10"/>
        <v>99.372079040852583</v>
      </c>
    </row>
    <row r="230" spans="1:14" ht="57" customHeight="1" x14ac:dyDescent="0.25">
      <c r="A230" s="1" t="s">
        <v>0</v>
      </c>
      <c r="B230" s="33" t="s">
        <v>448</v>
      </c>
      <c r="C230" s="33"/>
      <c r="D230" s="34" t="s">
        <v>449</v>
      </c>
      <c r="E230" s="34"/>
      <c r="F230" s="34"/>
      <c r="G230" s="34"/>
      <c r="H230" s="34"/>
      <c r="I230" s="34"/>
      <c r="J230" s="6">
        <f>J231+J232+J233</f>
        <v>1126000</v>
      </c>
      <c r="K230" s="6">
        <f>K231+K232+K233+K234</f>
        <v>1118929.6100000001</v>
      </c>
      <c r="L230" s="15">
        <f t="shared" si="10"/>
        <v>99.372079040852583</v>
      </c>
    </row>
    <row r="231" spans="1:14" ht="57" customHeight="1" x14ac:dyDescent="0.25">
      <c r="A231" s="1" t="s">
        <v>450</v>
      </c>
      <c r="B231" s="33" t="s">
        <v>448</v>
      </c>
      <c r="C231" s="33"/>
      <c r="D231" s="34" t="s">
        <v>449</v>
      </c>
      <c r="E231" s="34"/>
      <c r="F231" s="34"/>
      <c r="G231" s="34"/>
      <c r="H231" s="34"/>
      <c r="I231" s="34"/>
      <c r="J231" s="6">
        <v>1115000</v>
      </c>
      <c r="K231" s="6">
        <v>1105429.6100000001</v>
      </c>
      <c r="L231" s="15">
        <f t="shared" si="10"/>
        <v>99.141669058295975</v>
      </c>
    </row>
    <row r="232" spans="1:14" ht="57" customHeight="1" x14ac:dyDescent="0.25">
      <c r="A232" s="1" t="s">
        <v>61</v>
      </c>
      <c r="B232" s="33" t="s">
        <v>448</v>
      </c>
      <c r="C232" s="33"/>
      <c r="D232" s="34" t="s">
        <v>449</v>
      </c>
      <c r="E232" s="34"/>
      <c r="F232" s="34"/>
      <c r="G232" s="34"/>
      <c r="H232" s="34"/>
      <c r="I232" s="34"/>
      <c r="J232" s="6">
        <v>10000</v>
      </c>
      <c r="K232" s="6">
        <v>13500</v>
      </c>
      <c r="L232" s="15">
        <f t="shared" si="10"/>
        <v>135</v>
      </c>
    </row>
    <row r="233" spans="1:14" ht="57" customHeight="1" x14ac:dyDescent="0.25">
      <c r="A233" s="1" t="s">
        <v>451</v>
      </c>
      <c r="B233" s="33" t="s">
        <v>448</v>
      </c>
      <c r="C233" s="33"/>
      <c r="D233" s="34" t="s">
        <v>449</v>
      </c>
      <c r="E233" s="34"/>
      <c r="F233" s="34"/>
      <c r="G233" s="34"/>
      <c r="H233" s="34"/>
      <c r="I233" s="34"/>
      <c r="J233" s="6">
        <v>1000</v>
      </c>
      <c r="K233" s="6">
        <v>1000</v>
      </c>
      <c r="L233" s="15">
        <f t="shared" si="10"/>
        <v>100</v>
      </c>
    </row>
    <row r="234" spans="1:14" ht="57" customHeight="1" x14ac:dyDescent="0.25">
      <c r="A234" s="1" t="s">
        <v>61</v>
      </c>
      <c r="B234" s="33" t="s">
        <v>650</v>
      </c>
      <c r="C234" s="33"/>
      <c r="D234" s="35" t="s">
        <v>651</v>
      </c>
      <c r="E234" s="36"/>
      <c r="F234" s="36"/>
      <c r="G234" s="36"/>
      <c r="H234" s="36"/>
      <c r="I234" s="37"/>
      <c r="J234" s="6"/>
      <c r="K234" s="31">
        <v>-1000</v>
      </c>
      <c r="L234" s="15"/>
    </row>
    <row r="235" spans="1:14" ht="15" customHeight="1" x14ac:dyDescent="0.25">
      <c r="A235" s="3" t="s">
        <v>0</v>
      </c>
      <c r="B235" s="38" t="s">
        <v>452</v>
      </c>
      <c r="C235" s="38"/>
      <c r="D235" s="39" t="s">
        <v>453</v>
      </c>
      <c r="E235" s="39"/>
      <c r="F235" s="39"/>
      <c r="G235" s="39"/>
      <c r="H235" s="39"/>
      <c r="I235" s="39"/>
      <c r="J235" s="9">
        <f>J237</f>
        <v>2000</v>
      </c>
      <c r="K235" s="32">
        <f>K236+K237</f>
        <v>269763</v>
      </c>
      <c r="L235" s="14" t="s">
        <v>654</v>
      </c>
    </row>
    <row r="236" spans="1:14" ht="113.25" customHeight="1" x14ac:dyDescent="0.25">
      <c r="A236" s="1" t="s">
        <v>652</v>
      </c>
      <c r="B236" s="33" t="s">
        <v>454</v>
      </c>
      <c r="C236" s="33"/>
      <c r="D236" s="34" t="s">
        <v>455</v>
      </c>
      <c r="E236" s="34"/>
      <c r="F236" s="34"/>
      <c r="G236" s="34"/>
      <c r="H236" s="34"/>
      <c r="I236" s="34"/>
      <c r="J236" s="9"/>
      <c r="K236" s="31">
        <v>-20000</v>
      </c>
      <c r="L236" s="14"/>
    </row>
    <row r="237" spans="1:14" ht="113.25" customHeight="1" x14ac:dyDescent="0.25">
      <c r="A237" s="1" t="s">
        <v>456</v>
      </c>
      <c r="B237" s="33" t="s">
        <v>454</v>
      </c>
      <c r="C237" s="33"/>
      <c r="D237" s="34" t="s">
        <v>455</v>
      </c>
      <c r="E237" s="34"/>
      <c r="F237" s="34"/>
      <c r="G237" s="34"/>
      <c r="H237" s="34"/>
      <c r="I237" s="34"/>
      <c r="J237" s="6">
        <v>2000</v>
      </c>
      <c r="K237" s="6">
        <v>289763</v>
      </c>
      <c r="L237" s="15" t="s">
        <v>653</v>
      </c>
    </row>
    <row r="238" spans="1:14" ht="15" customHeight="1" x14ac:dyDescent="0.25">
      <c r="A238" s="3" t="s">
        <v>0</v>
      </c>
      <c r="B238" s="38" t="s">
        <v>457</v>
      </c>
      <c r="C238" s="38"/>
      <c r="D238" s="39" t="s">
        <v>458</v>
      </c>
      <c r="E238" s="39"/>
      <c r="F238" s="39"/>
      <c r="G238" s="39"/>
      <c r="H238" s="39"/>
      <c r="I238" s="39"/>
      <c r="J238" s="9">
        <f>J239</f>
        <v>608398000</v>
      </c>
      <c r="K238" s="9">
        <f>K239</f>
        <v>86169334.700000003</v>
      </c>
      <c r="L238" s="14">
        <f t="shared" si="10"/>
        <v>14.163316562513357</v>
      </c>
    </row>
    <row r="239" spans="1:14" ht="15" customHeight="1" x14ac:dyDescent="0.25">
      <c r="A239" s="3" t="s">
        <v>0</v>
      </c>
      <c r="B239" s="38" t="s">
        <v>459</v>
      </c>
      <c r="C239" s="38"/>
      <c r="D239" s="39" t="s">
        <v>460</v>
      </c>
      <c r="E239" s="39"/>
      <c r="F239" s="39"/>
      <c r="G239" s="39"/>
      <c r="H239" s="39"/>
      <c r="I239" s="39"/>
      <c r="J239" s="9">
        <f>J240</f>
        <v>608398000</v>
      </c>
      <c r="K239" s="9">
        <f>K240</f>
        <v>86169334.700000003</v>
      </c>
      <c r="L239" s="14">
        <f t="shared" si="10"/>
        <v>14.163316562513357</v>
      </c>
      <c r="N239" s="13"/>
    </row>
    <row r="240" spans="1:14" ht="15" customHeight="1" x14ac:dyDescent="0.25">
      <c r="A240" s="1" t="s">
        <v>0</v>
      </c>
      <c r="B240" s="33" t="s">
        <v>461</v>
      </c>
      <c r="C240" s="33"/>
      <c r="D240" s="34" t="s">
        <v>462</v>
      </c>
      <c r="E240" s="34"/>
      <c r="F240" s="34"/>
      <c r="G240" s="34"/>
      <c r="H240" s="34"/>
      <c r="I240" s="34"/>
      <c r="J240" s="6">
        <f>J241+J242</f>
        <v>608398000</v>
      </c>
      <c r="K240" s="6">
        <f>K241+K242</f>
        <v>86169334.700000003</v>
      </c>
      <c r="L240" s="15">
        <f t="shared" si="10"/>
        <v>14.163316562513357</v>
      </c>
      <c r="N240" s="12"/>
    </row>
    <row r="241" spans="1:14" ht="15" customHeight="1" x14ac:dyDescent="0.25">
      <c r="A241" s="1" t="s">
        <v>3</v>
      </c>
      <c r="B241" s="33" t="s">
        <v>461</v>
      </c>
      <c r="C241" s="33"/>
      <c r="D241" s="34" t="s">
        <v>462</v>
      </c>
      <c r="E241" s="34"/>
      <c r="F241" s="34"/>
      <c r="G241" s="34"/>
      <c r="H241" s="34"/>
      <c r="I241" s="34"/>
      <c r="J241" s="6">
        <v>602352000</v>
      </c>
      <c r="K241" s="6">
        <v>78260278.810000002</v>
      </c>
      <c r="L241" s="15">
        <f t="shared" si="10"/>
        <v>12.992449400018593</v>
      </c>
      <c r="N241" s="12"/>
    </row>
    <row r="242" spans="1:14" ht="34.5" customHeight="1" x14ac:dyDescent="0.25">
      <c r="A242" s="1" t="s">
        <v>3</v>
      </c>
      <c r="B242" s="33" t="s">
        <v>463</v>
      </c>
      <c r="C242" s="33"/>
      <c r="D242" s="34" t="s">
        <v>464</v>
      </c>
      <c r="E242" s="34"/>
      <c r="F242" s="34"/>
      <c r="G242" s="34"/>
      <c r="H242" s="34"/>
      <c r="I242" s="34"/>
      <c r="J242" s="6">
        <v>6046000</v>
      </c>
      <c r="K242" s="6">
        <v>7909055.8899999997</v>
      </c>
      <c r="L242" s="15">
        <f t="shared" si="10"/>
        <v>130.81468557724114</v>
      </c>
    </row>
    <row r="243" spans="1:14" ht="15" customHeight="1" x14ac:dyDescent="0.25">
      <c r="A243" s="3" t="s">
        <v>0</v>
      </c>
      <c r="B243" s="38" t="s">
        <v>465</v>
      </c>
      <c r="C243" s="38"/>
      <c r="D243" s="39" t="s">
        <v>466</v>
      </c>
      <c r="E243" s="39"/>
      <c r="F243" s="39"/>
      <c r="G243" s="39"/>
      <c r="H243" s="39"/>
      <c r="I243" s="39"/>
      <c r="J243" s="9">
        <f>J244+J341+J346</f>
        <v>11524775733.74</v>
      </c>
      <c r="K243" s="9">
        <f>K244+K341+K346</f>
        <v>10339963150.540001</v>
      </c>
      <c r="L243" s="14">
        <f t="shared" si="10"/>
        <v>89.719430463784775</v>
      </c>
    </row>
    <row r="244" spans="1:14" ht="23.25" customHeight="1" x14ac:dyDescent="0.25">
      <c r="A244" s="3" t="s">
        <v>0</v>
      </c>
      <c r="B244" s="38" t="s">
        <v>467</v>
      </c>
      <c r="C244" s="38"/>
      <c r="D244" s="39" t="s">
        <v>468</v>
      </c>
      <c r="E244" s="39"/>
      <c r="F244" s="39"/>
      <c r="G244" s="39"/>
      <c r="H244" s="39"/>
      <c r="I244" s="39"/>
      <c r="J244" s="9">
        <f>J245+J249+J288+J328</f>
        <v>11556297039.66</v>
      </c>
      <c r="K244" s="9">
        <f>K245+K249+K288+K328</f>
        <v>10422633432.630001</v>
      </c>
      <c r="L244" s="14">
        <f t="shared" si="10"/>
        <v>90.190079026703927</v>
      </c>
    </row>
    <row r="245" spans="1:14" ht="15" customHeight="1" x14ac:dyDescent="0.25">
      <c r="A245" s="3" t="s">
        <v>0</v>
      </c>
      <c r="B245" s="38" t="s">
        <v>469</v>
      </c>
      <c r="C245" s="38"/>
      <c r="D245" s="39" t="s">
        <v>470</v>
      </c>
      <c r="E245" s="39"/>
      <c r="F245" s="39"/>
      <c r="G245" s="39"/>
      <c r="H245" s="39"/>
      <c r="I245" s="39"/>
      <c r="J245" s="9">
        <f>J246</f>
        <v>25347000</v>
      </c>
      <c r="K245" s="9">
        <f>K246</f>
        <v>129761300</v>
      </c>
      <c r="L245" s="15" t="s">
        <v>653</v>
      </c>
    </row>
    <row r="246" spans="1:14" ht="15" customHeight="1" x14ac:dyDescent="0.25">
      <c r="A246" s="1" t="s">
        <v>0</v>
      </c>
      <c r="B246" s="33" t="s">
        <v>471</v>
      </c>
      <c r="C246" s="33"/>
      <c r="D246" s="34" t="s">
        <v>472</v>
      </c>
      <c r="E246" s="34"/>
      <c r="F246" s="34"/>
      <c r="G246" s="34"/>
      <c r="H246" s="34"/>
      <c r="I246" s="34"/>
      <c r="J246" s="6">
        <f>J248</f>
        <v>25347000</v>
      </c>
      <c r="K246" s="6">
        <f>K247+K248</f>
        <v>129761300</v>
      </c>
      <c r="L246" s="15" t="s">
        <v>653</v>
      </c>
    </row>
    <row r="247" spans="1:14" ht="26.25" customHeight="1" x14ac:dyDescent="0.25">
      <c r="A247" s="1" t="s">
        <v>3</v>
      </c>
      <c r="B247" s="53" t="s">
        <v>606</v>
      </c>
      <c r="C247" s="33"/>
      <c r="D247" s="54" t="s">
        <v>607</v>
      </c>
      <c r="E247" s="34"/>
      <c r="F247" s="34"/>
      <c r="G247" s="34"/>
      <c r="H247" s="34"/>
      <c r="I247" s="34"/>
      <c r="J247" s="6"/>
      <c r="K247" s="6">
        <v>4414300</v>
      </c>
      <c r="L247" s="15"/>
    </row>
    <row r="248" spans="1:14" ht="15" customHeight="1" x14ac:dyDescent="0.25">
      <c r="A248" s="1" t="s">
        <v>3</v>
      </c>
      <c r="B248" s="33" t="s">
        <v>473</v>
      </c>
      <c r="C248" s="33"/>
      <c r="D248" s="34" t="s">
        <v>474</v>
      </c>
      <c r="E248" s="34"/>
      <c r="F248" s="34"/>
      <c r="G248" s="34"/>
      <c r="H248" s="34"/>
      <c r="I248" s="34"/>
      <c r="J248" s="6">
        <v>25347000</v>
      </c>
      <c r="K248" s="6">
        <v>125347000</v>
      </c>
      <c r="L248" s="15" t="s">
        <v>654</v>
      </c>
    </row>
    <row r="249" spans="1:14" ht="23.25" customHeight="1" x14ac:dyDescent="0.25">
      <c r="A249" s="3" t="s">
        <v>0</v>
      </c>
      <c r="B249" s="38" t="s">
        <v>475</v>
      </c>
      <c r="C249" s="38"/>
      <c r="D249" s="39" t="s">
        <v>476</v>
      </c>
      <c r="E249" s="39"/>
      <c r="F249" s="39"/>
      <c r="G249" s="39"/>
      <c r="H249" s="39"/>
      <c r="I249" s="39"/>
      <c r="J249" s="9">
        <f>J250+J251+J252+J253+J254+J255+J256+J257+J258+J260+J261+J262</f>
        <v>3530591011.6599998</v>
      </c>
      <c r="K249" s="9">
        <f>K250+K251+K252+K253+K254+K255+K256+K257+K258+K260+K261+K262</f>
        <v>2355438784.3400002</v>
      </c>
      <c r="L249" s="14">
        <f t="shared" si="10"/>
        <v>66.71514136191405</v>
      </c>
    </row>
    <row r="250" spans="1:14" ht="57" customHeight="1" x14ac:dyDescent="0.25">
      <c r="A250" s="1" t="s">
        <v>3</v>
      </c>
      <c r="B250" s="33" t="s">
        <v>477</v>
      </c>
      <c r="C250" s="33"/>
      <c r="D250" s="34" t="s">
        <v>478</v>
      </c>
      <c r="E250" s="34"/>
      <c r="F250" s="34"/>
      <c r="G250" s="34"/>
      <c r="H250" s="34"/>
      <c r="I250" s="34"/>
      <c r="J250" s="6">
        <v>8854770</v>
      </c>
      <c r="K250" s="6">
        <v>7669181.4000000004</v>
      </c>
      <c r="L250" s="15">
        <f t="shared" si="10"/>
        <v>86.610735230841684</v>
      </c>
    </row>
    <row r="251" spans="1:14" ht="45.75" customHeight="1" x14ac:dyDescent="0.25">
      <c r="A251" s="1" t="s">
        <v>3</v>
      </c>
      <c r="B251" s="33" t="s">
        <v>479</v>
      </c>
      <c r="C251" s="33"/>
      <c r="D251" s="34" t="s">
        <v>480</v>
      </c>
      <c r="E251" s="34"/>
      <c r="F251" s="34"/>
      <c r="G251" s="34"/>
      <c r="H251" s="34"/>
      <c r="I251" s="34"/>
      <c r="J251" s="6">
        <v>6957190</v>
      </c>
      <c r="K251" s="6">
        <v>6694492.4800000004</v>
      </c>
      <c r="L251" s="15">
        <f t="shared" si="10"/>
        <v>96.224085873750766</v>
      </c>
    </row>
    <row r="252" spans="1:14" ht="68.25" customHeight="1" x14ac:dyDescent="0.25">
      <c r="A252" s="1" t="s">
        <v>3</v>
      </c>
      <c r="B252" s="33" t="s">
        <v>481</v>
      </c>
      <c r="C252" s="33"/>
      <c r="D252" s="34" t="s">
        <v>482</v>
      </c>
      <c r="E252" s="34"/>
      <c r="F252" s="34"/>
      <c r="G252" s="34"/>
      <c r="H252" s="34"/>
      <c r="I252" s="34"/>
      <c r="J252" s="6">
        <v>4248150</v>
      </c>
      <c r="K252" s="6">
        <v>3295273.42</v>
      </c>
      <c r="L252" s="15">
        <f t="shared" si="10"/>
        <v>77.569610771747705</v>
      </c>
    </row>
    <row r="253" spans="1:14" ht="23.25" customHeight="1" x14ac:dyDescent="0.25">
      <c r="A253" s="1" t="s">
        <v>3</v>
      </c>
      <c r="B253" s="33" t="s">
        <v>483</v>
      </c>
      <c r="C253" s="33"/>
      <c r="D253" s="34" t="s">
        <v>484</v>
      </c>
      <c r="E253" s="34"/>
      <c r="F253" s="34"/>
      <c r="G253" s="34"/>
      <c r="H253" s="34"/>
      <c r="I253" s="34"/>
      <c r="J253" s="6">
        <v>148528050</v>
      </c>
      <c r="K253" s="6">
        <v>143702675.44</v>
      </c>
      <c r="L253" s="15">
        <f t="shared" si="10"/>
        <v>96.751203183506419</v>
      </c>
    </row>
    <row r="254" spans="1:14" ht="79.5" customHeight="1" x14ac:dyDescent="0.25">
      <c r="A254" s="1" t="s">
        <v>3</v>
      </c>
      <c r="B254" s="33" t="s">
        <v>485</v>
      </c>
      <c r="C254" s="33"/>
      <c r="D254" s="34" t="s">
        <v>486</v>
      </c>
      <c r="E254" s="34"/>
      <c r="F254" s="34"/>
      <c r="G254" s="34"/>
      <c r="H254" s="34"/>
      <c r="I254" s="34"/>
      <c r="J254" s="6">
        <v>12339699</v>
      </c>
      <c r="K254" s="6">
        <v>12339696.359999999</v>
      </c>
      <c r="L254" s="15">
        <f t="shared" si="10"/>
        <v>99.999978605636969</v>
      </c>
    </row>
    <row r="255" spans="1:14" ht="45.75" customHeight="1" x14ac:dyDescent="0.25">
      <c r="A255" s="1" t="s">
        <v>3</v>
      </c>
      <c r="B255" s="33" t="s">
        <v>487</v>
      </c>
      <c r="C255" s="33"/>
      <c r="D255" s="34" t="s">
        <v>488</v>
      </c>
      <c r="E255" s="34"/>
      <c r="F255" s="34"/>
      <c r="G255" s="34"/>
      <c r="H255" s="34"/>
      <c r="I255" s="34"/>
      <c r="J255" s="6">
        <v>249375625.97</v>
      </c>
      <c r="K255" s="6">
        <v>222496166.21000001</v>
      </c>
      <c r="L255" s="15">
        <f t="shared" si="10"/>
        <v>89.22129632539405</v>
      </c>
    </row>
    <row r="256" spans="1:14" ht="23.25" customHeight="1" x14ac:dyDescent="0.25">
      <c r="A256" s="1" t="s">
        <v>3</v>
      </c>
      <c r="B256" s="33" t="s">
        <v>489</v>
      </c>
      <c r="C256" s="33"/>
      <c r="D256" s="34" t="s">
        <v>490</v>
      </c>
      <c r="E256" s="34"/>
      <c r="F256" s="34"/>
      <c r="G256" s="34"/>
      <c r="H256" s="34"/>
      <c r="I256" s="34"/>
      <c r="J256" s="6">
        <v>8825700</v>
      </c>
      <c r="K256" s="6">
        <v>8825591.9900000002</v>
      </c>
      <c r="L256" s="15">
        <f t="shared" si="10"/>
        <v>99.998776187724488</v>
      </c>
    </row>
    <row r="257" spans="1:12" ht="23.25" customHeight="1" x14ac:dyDescent="0.25">
      <c r="A257" s="1" t="s">
        <v>3</v>
      </c>
      <c r="B257" s="33" t="s">
        <v>491</v>
      </c>
      <c r="C257" s="33"/>
      <c r="D257" s="34" t="s">
        <v>492</v>
      </c>
      <c r="E257" s="34"/>
      <c r="F257" s="34"/>
      <c r="G257" s="34"/>
      <c r="H257" s="34"/>
      <c r="I257" s="34"/>
      <c r="J257" s="6">
        <v>4196250</v>
      </c>
      <c r="K257" s="6">
        <v>4196250</v>
      </c>
      <c r="L257" s="15">
        <f t="shared" si="10"/>
        <v>100</v>
      </c>
    </row>
    <row r="258" spans="1:12" ht="15" customHeight="1" x14ac:dyDescent="0.25">
      <c r="A258" s="1" t="s">
        <v>0</v>
      </c>
      <c r="B258" s="33" t="s">
        <v>493</v>
      </c>
      <c r="C258" s="33"/>
      <c r="D258" s="34" t="s">
        <v>494</v>
      </c>
      <c r="E258" s="34"/>
      <c r="F258" s="34"/>
      <c r="G258" s="34"/>
      <c r="H258" s="34"/>
      <c r="I258" s="34"/>
      <c r="J258" s="6">
        <v>1310554.48</v>
      </c>
      <c r="K258" s="6">
        <f>K259</f>
        <v>1310554.48</v>
      </c>
      <c r="L258" s="15">
        <f t="shared" si="10"/>
        <v>100</v>
      </c>
    </row>
    <row r="259" spans="1:12" ht="34.5" customHeight="1" x14ac:dyDescent="0.25">
      <c r="A259" s="1" t="s">
        <v>3</v>
      </c>
      <c r="B259" s="33" t="s">
        <v>495</v>
      </c>
      <c r="C259" s="33"/>
      <c r="D259" s="34" t="s">
        <v>496</v>
      </c>
      <c r="E259" s="34"/>
      <c r="F259" s="34"/>
      <c r="G259" s="34"/>
      <c r="H259" s="34"/>
      <c r="I259" s="34"/>
      <c r="J259" s="6">
        <v>1310554.48</v>
      </c>
      <c r="K259" s="19">
        <v>1310554.48</v>
      </c>
      <c r="L259" s="15">
        <f t="shared" si="10"/>
        <v>100</v>
      </c>
    </row>
    <row r="260" spans="1:12" ht="23.25" customHeight="1" x14ac:dyDescent="0.25">
      <c r="A260" s="1" t="s">
        <v>3</v>
      </c>
      <c r="B260" s="33" t="s">
        <v>497</v>
      </c>
      <c r="C260" s="33"/>
      <c r="D260" s="34" t="s">
        <v>498</v>
      </c>
      <c r="E260" s="34"/>
      <c r="F260" s="34"/>
      <c r="G260" s="34"/>
      <c r="H260" s="34"/>
      <c r="I260" s="34"/>
      <c r="J260" s="6">
        <v>234009850</v>
      </c>
      <c r="K260" s="19">
        <v>0</v>
      </c>
      <c r="L260" s="15">
        <f t="shared" si="10"/>
        <v>0</v>
      </c>
    </row>
    <row r="261" spans="1:12" ht="23.25" customHeight="1" x14ac:dyDescent="0.25">
      <c r="A261" s="1" t="s">
        <v>3</v>
      </c>
      <c r="B261" s="33" t="s">
        <v>499</v>
      </c>
      <c r="C261" s="33"/>
      <c r="D261" s="34" t="s">
        <v>500</v>
      </c>
      <c r="E261" s="34"/>
      <c r="F261" s="34"/>
      <c r="G261" s="34"/>
      <c r="H261" s="34"/>
      <c r="I261" s="34"/>
      <c r="J261" s="6">
        <v>72848732.140000001</v>
      </c>
      <c r="K261" s="6">
        <v>72848732.140000001</v>
      </c>
      <c r="L261" s="15">
        <f t="shared" si="10"/>
        <v>100</v>
      </c>
    </row>
    <row r="262" spans="1:12" ht="15" customHeight="1" x14ac:dyDescent="0.25">
      <c r="A262" s="1" t="s">
        <v>0</v>
      </c>
      <c r="B262" s="33" t="s">
        <v>501</v>
      </c>
      <c r="C262" s="33"/>
      <c r="D262" s="34" t="s">
        <v>502</v>
      </c>
      <c r="E262" s="34"/>
      <c r="F262" s="34"/>
      <c r="G262" s="34"/>
      <c r="H262" s="34"/>
      <c r="I262" s="34"/>
      <c r="J262" s="6">
        <f>J263</f>
        <v>2779096440.0699997</v>
      </c>
      <c r="K262" s="6">
        <f>K263</f>
        <v>1872060170.4200001</v>
      </c>
      <c r="L262" s="15">
        <f t="shared" si="10"/>
        <v>67.362188063284577</v>
      </c>
    </row>
    <row r="263" spans="1:12" ht="15" customHeight="1" x14ac:dyDescent="0.25">
      <c r="A263" s="1" t="s">
        <v>0</v>
      </c>
      <c r="B263" s="33" t="s">
        <v>503</v>
      </c>
      <c r="C263" s="33"/>
      <c r="D263" s="34" t="s">
        <v>504</v>
      </c>
      <c r="E263" s="34"/>
      <c r="F263" s="34"/>
      <c r="G263" s="34"/>
      <c r="H263" s="34"/>
      <c r="I263" s="34"/>
      <c r="J263" s="6">
        <f>J264+J266+J267+J268+J269+J270+J271+J272+J273+J274+J275+J276+J277+J278+J279+J280+J281+J282+J283+J284+J285+J286+J287</f>
        <v>2779096440.0699997</v>
      </c>
      <c r="K263" s="6">
        <f>K264+K265+K266+K267+K268+K269+K270+K271+K272+K273+K274+K275+K276+K277+K278+K279+K280+K281+K282+K283+K284+K285+K286+K287</f>
        <v>1872060170.4200001</v>
      </c>
      <c r="L263" s="15">
        <f t="shared" si="10"/>
        <v>67.362188063284577</v>
      </c>
    </row>
    <row r="264" spans="1:12" ht="15" customHeight="1" x14ac:dyDescent="0.25">
      <c r="A264" s="1" t="s">
        <v>3</v>
      </c>
      <c r="B264" s="33" t="s">
        <v>503</v>
      </c>
      <c r="C264" s="33"/>
      <c r="D264" s="34" t="s">
        <v>504</v>
      </c>
      <c r="E264" s="34"/>
      <c r="F264" s="34"/>
      <c r="G264" s="34"/>
      <c r="H264" s="34"/>
      <c r="I264" s="34"/>
      <c r="J264" s="6">
        <v>12586300</v>
      </c>
      <c r="K264" s="6">
        <v>11835376.75</v>
      </c>
      <c r="L264" s="15">
        <f t="shared" si="10"/>
        <v>94.033804612952181</v>
      </c>
    </row>
    <row r="265" spans="1:12" ht="33.75" customHeight="1" x14ac:dyDescent="0.25">
      <c r="A265" s="1" t="s">
        <v>3</v>
      </c>
      <c r="B265" s="33" t="s">
        <v>604</v>
      </c>
      <c r="C265" s="33"/>
      <c r="D265" s="35" t="s">
        <v>605</v>
      </c>
      <c r="E265" s="36"/>
      <c r="F265" s="36"/>
      <c r="G265" s="36"/>
      <c r="H265" s="36"/>
      <c r="I265" s="37"/>
      <c r="J265" s="6"/>
      <c r="K265" s="6">
        <v>9435000</v>
      </c>
      <c r="L265" s="15"/>
    </row>
    <row r="266" spans="1:12" ht="79.5" customHeight="1" x14ac:dyDescent="0.25">
      <c r="A266" s="1" t="s">
        <v>3</v>
      </c>
      <c r="B266" s="33" t="s">
        <v>505</v>
      </c>
      <c r="C266" s="33"/>
      <c r="D266" s="34" t="s">
        <v>506</v>
      </c>
      <c r="E266" s="34"/>
      <c r="F266" s="34"/>
      <c r="G266" s="34"/>
      <c r="H266" s="34"/>
      <c r="I266" s="34"/>
      <c r="J266" s="6">
        <v>87133000</v>
      </c>
      <c r="K266" s="6">
        <v>88833751.079999998</v>
      </c>
      <c r="L266" s="15">
        <f t="shared" si="10"/>
        <v>101.95190235616816</v>
      </c>
    </row>
    <row r="267" spans="1:12" ht="45.75" customHeight="1" x14ac:dyDescent="0.25">
      <c r="A267" s="1" t="s">
        <v>3</v>
      </c>
      <c r="B267" s="33" t="s">
        <v>507</v>
      </c>
      <c r="C267" s="33"/>
      <c r="D267" s="34" t="s">
        <v>508</v>
      </c>
      <c r="E267" s="34"/>
      <c r="F267" s="34"/>
      <c r="G267" s="34"/>
      <c r="H267" s="34"/>
      <c r="I267" s="34"/>
      <c r="J267" s="6">
        <v>1791240</v>
      </c>
      <c r="K267" s="6">
        <v>1786133.8</v>
      </c>
      <c r="L267" s="15">
        <f t="shared" si="10"/>
        <v>99.714934905428649</v>
      </c>
    </row>
    <row r="268" spans="1:12" ht="23.25" customHeight="1" x14ac:dyDescent="0.25">
      <c r="A268" s="1" t="s">
        <v>3</v>
      </c>
      <c r="B268" s="33" t="s">
        <v>509</v>
      </c>
      <c r="C268" s="33"/>
      <c r="D268" s="34" t="s">
        <v>510</v>
      </c>
      <c r="E268" s="34"/>
      <c r="F268" s="34"/>
      <c r="G268" s="34"/>
      <c r="H268" s="34"/>
      <c r="I268" s="34"/>
      <c r="J268" s="6">
        <v>874638010</v>
      </c>
      <c r="K268" s="6">
        <v>236214895.99000001</v>
      </c>
      <c r="L268" s="15">
        <f t="shared" si="10"/>
        <v>27.007161052833734</v>
      </c>
    </row>
    <row r="269" spans="1:12" ht="34.5" customHeight="1" x14ac:dyDescent="0.25">
      <c r="A269" s="1" t="s">
        <v>3</v>
      </c>
      <c r="B269" s="33" t="s">
        <v>511</v>
      </c>
      <c r="C269" s="33"/>
      <c r="D269" s="34" t="s">
        <v>512</v>
      </c>
      <c r="E269" s="34"/>
      <c r="F269" s="34"/>
      <c r="G269" s="34"/>
      <c r="H269" s="34"/>
      <c r="I269" s="34"/>
      <c r="J269" s="6">
        <v>15666000</v>
      </c>
      <c r="K269" s="6">
        <v>12176482.67</v>
      </c>
      <c r="L269" s="15">
        <f t="shared" si="10"/>
        <v>77.72553727818206</v>
      </c>
    </row>
    <row r="270" spans="1:12" ht="45.75" customHeight="1" x14ac:dyDescent="0.25">
      <c r="A270" s="1" t="s">
        <v>3</v>
      </c>
      <c r="B270" s="33" t="s">
        <v>513</v>
      </c>
      <c r="C270" s="33"/>
      <c r="D270" s="34" t="s">
        <v>514</v>
      </c>
      <c r="E270" s="34"/>
      <c r="F270" s="34"/>
      <c r="G270" s="34"/>
      <c r="H270" s="34"/>
      <c r="I270" s="34"/>
      <c r="J270" s="6">
        <v>919000</v>
      </c>
      <c r="K270" s="6">
        <v>919000</v>
      </c>
      <c r="L270" s="15">
        <f t="shared" si="10"/>
        <v>100</v>
      </c>
    </row>
    <row r="271" spans="1:12" ht="34.5" customHeight="1" x14ac:dyDescent="0.25">
      <c r="A271" s="1" t="s">
        <v>3</v>
      </c>
      <c r="B271" s="33" t="s">
        <v>515</v>
      </c>
      <c r="C271" s="33"/>
      <c r="D271" s="34" t="s">
        <v>516</v>
      </c>
      <c r="E271" s="34"/>
      <c r="F271" s="34"/>
      <c r="G271" s="34"/>
      <c r="H271" s="34"/>
      <c r="I271" s="34"/>
      <c r="J271" s="6">
        <v>101905075.31999999</v>
      </c>
      <c r="K271" s="6">
        <v>90577888.189999998</v>
      </c>
      <c r="L271" s="15">
        <f t="shared" si="10"/>
        <v>88.884570180208769</v>
      </c>
    </row>
    <row r="272" spans="1:12" ht="23.25" customHeight="1" x14ac:dyDescent="0.25">
      <c r="A272" s="1" t="s">
        <v>3</v>
      </c>
      <c r="B272" s="33" t="s">
        <v>517</v>
      </c>
      <c r="C272" s="33"/>
      <c r="D272" s="34" t="s">
        <v>518</v>
      </c>
      <c r="E272" s="34"/>
      <c r="F272" s="34"/>
      <c r="G272" s="34"/>
      <c r="H272" s="34"/>
      <c r="I272" s="34"/>
      <c r="J272" s="6">
        <v>746926650</v>
      </c>
      <c r="K272" s="6">
        <v>534107020.63</v>
      </c>
      <c r="L272" s="15">
        <f t="shared" si="10"/>
        <v>71.507291998484718</v>
      </c>
    </row>
    <row r="273" spans="1:14" ht="34.5" customHeight="1" x14ac:dyDescent="0.25">
      <c r="A273" s="1" t="s">
        <v>3</v>
      </c>
      <c r="B273" s="33" t="s">
        <v>519</v>
      </c>
      <c r="C273" s="33"/>
      <c r="D273" s="34" t="s">
        <v>520</v>
      </c>
      <c r="E273" s="34"/>
      <c r="F273" s="34"/>
      <c r="G273" s="34"/>
      <c r="H273" s="34"/>
      <c r="I273" s="34"/>
      <c r="J273" s="6">
        <v>262099370</v>
      </c>
      <c r="K273" s="6">
        <v>260370513.11000001</v>
      </c>
      <c r="L273" s="15">
        <f t="shared" si="10"/>
        <v>99.340381134834473</v>
      </c>
    </row>
    <row r="274" spans="1:14" ht="45.75" customHeight="1" x14ac:dyDescent="0.25">
      <c r="A274" s="1" t="s">
        <v>3</v>
      </c>
      <c r="B274" s="33" t="s">
        <v>521</v>
      </c>
      <c r="C274" s="33"/>
      <c r="D274" s="34" t="s">
        <v>522</v>
      </c>
      <c r="E274" s="34"/>
      <c r="F274" s="34"/>
      <c r="G274" s="34"/>
      <c r="H274" s="34"/>
      <c r="I274" s="34"/>
      <c r="J274" s="6">
        <v>5689688</v>
      </c>
      <c r="K274" s="6">
        <v>5574053.5</v>
      </c>
      <c r="L274" s="15">
        <f t="shared" si="10"/>
        <v>97.967647786662468</v>
      </c>
    </row>
    <row r="275" spans="1:14" ht="45.75" customHeight="1" x14ac:dyDescent="0.25">
      <c r="A275" s="1" t="s">
        <v>3</v>
      </c>
      <c r="B275" s="33" t="s">
        <v>523</v>
      </c>
      <c r="C275" s="33"/>
      <c r="D275" s="34" t="s">
        <v>524</v>
      </c>
      <c r="E275" s="34"/>
      <c r="F275" s="34"/>
      <c r="G275" s="34"/>
      <c r="H275" s="34"/>
      <c r="I275" s="34"/>
      <c r="J275" s="6">
        <v>76701200</v>
      </c>
      <c r="K275" s="6">
        <v>71549634.760000005</v>
      </c>
      <c r="L275" s="15">
        <f t="shared" si="10"/>
        <v>93.283592381866271</v>
      </c>
    </row>
    <row r="276" spans="1:14" ht="23.25" customHeight="1" x14ac:dyDescent="0.25">
      <c r="A276" s="1" t="s">
        <v>3</v>
      </c>
      <c r="B276" s="33" t="s">
        <v>525</v>
      </c>
      <c r="C276" s="33"/>
      <c r="D276" s="34" t="s">
        <v>526</v>
      </c>
      <c r="E276" s="34"/>
      <c r="F276" s="34"/>
      <c r="G276" s="34"/>
      <c r="H276" s="34"/>
      <c r="I276" s="34"/>
      <c r="J276" s="6">
        <v>18458000</v>
      </c>
      <c r="K276" s="6">
        <v>18457999.920000002</v>
      </c>
      <c r="L276" s="15">
        <f t="shared" si="10"/>
        <v>99.999999566583611</v>
      </c>
    </row>
    <row r="277" spans="1:14" ht="45.75" customHeight="1" x14ac:dyDescent="0.25">
      <c r="A277" s="1" t="s">
        <v>3</v>
      </c>
      <c r="B277" s="33" t="s">
        <v>527</v>
      </c>
      <c r="C277" s="33"/>
      <c r="D277" s="34" t="s">
        <v>528</v>
      </c>
      <c r="E277" s="34"/>
      <c r="F277" s="34"/>
      <c r="G277" s="34"/>
      <c r="H277" s="34"/>
      <c r="I277" s="34"/>
      <c r="J277" s="6">
        <v>104827000</v>
      </c>
      <c r="K277" s="6">
        <v>103761954.22</v>
      </c>
      <c r="L277" s="15">
        <f t="shared" si="10"/>
        <v>98.983996699323654</v>
      </c>
    </row>
    <row r="278" spans="1:14" ht="23.25" customHeight="1" x14ac:dyDescent="0.25">
      <c r="A278" s="1" t="s">
        <v>3</v>
      </c>
      <c r="B278" s="33" t="s">
        <v>529</v>
      </c>
      <c r="C278" s="33"/>
      <c r="D278" s="34" t="s">
        <v>530</v>
      </c>
      <c r="E278" s="34"/>
      <c r="F278" s="34"/>
      <c r="G278" s="34"/>
      <c r="H278" s="34"/>
      <c r="I278" s="34"/>
      <c r="J278" s="6">
        <v>113372290</v>
      </c>
      <c r="K278" s="6">
        <v>113372290</v>
      </c>
      <c r="L278" s="15">
        <f t="shared" si="10"/>
        <v>100</v>
      </c>
    </row>
    <row r="279" spans="1:14" ht="23.25" customHeight="1" x14ac:dyDescent="0.25">
      <c r="A279" s="1" t="s">
        <v>3</v>
      </c>
      <c r="B279" s="33" t="s">
        <v>531</v>
      </c>
      <c r="C279" s="33"/>
      <c r="D279" s="34" t="s">
        <v>532</v>
      </c>
      <c r="E279" s="34"/>
      <c r="F279" s="34"/>
      <c r="G279" s="34"/>
      <c r="H279" s="34"/>
      <c r="I279" s="34"/>
      <c r="J279" s="6">
        <v>1026040</v>
      </c>
      <c r="K279" s="6"/>
      <c r="L279" s="15">
        <f t="shared" si="10"/>
        <v>0</v>
      </c>
    </row>
    <row r="280" spans="1:14" ht="34.5" customHeight="1" x14ac:dyDescent="0.25">
      <c r="A280" s="1" t="s">
        <v>3</v>
      </c>
      <c r="B280" s="33" t="s">
        <v>533</v>
      </c>
      <c r="C280" s="33"/>
      <c r="D280" s="34" t="s">
        <v>534</v>
      </c>
      <c r="E280" s="34"/>
      <c r="F280" s="34"/>
      <c r="G280" s="34"/>
      <c r="H280" s="34"/>
      <c r="I280" s="34"/>
      <c r="J280" s="6">
        <v>49738000</v>
      </c>
      <c r="K280" s="6">
        <v>44958768.130000003</v>
      </c>
      <c r="L280" s="15">
        <f t="shared" si="10"/>
        <v>90.391186075033175</v>
      </c>
    </row>
    <row r="281" spans="1:14" ht="23.25" customHeight="1" x14ac:dyDescent="0.25">
      <c r="A281" s="1" t="s">
        <v>3</v>
      </c>
      <c r="B281" s="33" t="s">
        <v>535</v>
      </c>
      <c r="C281" s="33"/>
      <c r="D281" s="34" t="s">
        <v>536</v>
      </c>
      <c r="E281" s="34"/>
      <c r="F281" s="34"/>
      <c r="G281" s="34"/>
      <c r="H281" s="34"/>
      <c r="I281" s="34"/>
      <c r="J281" s="6">
        <v>6257150</v>
      </c>
      <c r="K281" s="6">
        <v>4900581.2699999996</v>
      </c>
      <c r="L281" s="15">
        <f t="shared" si="10"/>
        <v>78.31970258024819</v>
      </c>
    </row>
    <row r="282" spans="1:14" ht="34.5" customHeight="1" x14ac:dyDescent="0.25">
      <c r="A282" s="1" t="s">
        <v>3</v>
      </c>
      <c r="B282" s="33" t="s">
        <v>537</v>
      </c>
      <c r="C282" s="33"/>
      <c r="D282" s="34" t="s">
        <v>538</v>
      </c>
      <c r="E282" s="34"/>
      <c r="F282" s="34"/>
      <c r="G282" s="34"/>
      <c r="H282" s="34"/>
      <c r="I282" s="34"/>
      <c r="J282" s="6">
        <v>13098626.75</v>
      </c>
      <c r="K282" s="6">
        <v>10208059.16</v>
      </c>
      <c r="L282" s="15">
        <f t="shared" si="10"/>
        <v>77.932285229823805</v>
      </c>
    </row>
    <row r="283" spans="1:14" ht="23.25" customHeight="1" x14ac:dyDescent="0.25">
      <c r="A283" s="1" t="s">
        <v>3</v>
      </c>
      <c r="B283" s="33" t="s">
        <v>539</v>
      </c>
      <c r="C283" s="33"/>
      <c r="D283" s="34" t="s">
        <v>540</v>
      </c>
      <c r="E283" s="34"/>
      <c r="F283" s="34"/>
      <c r="G283" s="34"/>
      <c r="H283" s="34"/>
      <c r="I283" s="34"/>
      <c r="J283" s="6">
        <v>10000000</v>
      </c>
      <c r="K283" s="6">
        <v>10000000</v>
      </c>
      <c r="L283" s="15">
        <f t="shared" si="10"/>
        <v>100</v>
      </c>
    </row>
    <row r="284" spans="1:14" ht="34.5" customHeight="1" x14ac:dyDescent="0.25">
      <c r="A284" s="1" t="s">
        <v>3</v>
      </c>
      <c r="B284" s="33" t="s">
        <v>541</v>
      </c>
      <c r="C284" s="33"/>
      <c r="D284" s="34" t="s">
        <v>542</v>
      </c>
      <c r="E284" s="34"/>
      <c r="F284" s="34"/>
      <c r="G284" s="34"/>
      <c r="H284" s="34"/>
      <c r="I284" s="34"/>
      <c r="J284" s="6">
        <v>226267190</v>
      </c>
      <c r="K284" s="6">
        <v>186165989.81</v>
      </c>
      <c r="L284" s="15">
        <f t="shared" ref="L284:L345" si="11">K284/J284*100</f>
        <v>82.277059175039909</v>
      </c>
    </row>
    <row r="285" spans="1:14" ht="23.25" customHeight="1" x14ac:dyDescent="0.25">
      <c r="A285" s="1" t="s">
        <v>3</v>
      </c>
      <c r="B285" s="33" t="s">
        <v>543</v>
      </c>
      <c r="C285" s="33"/>
      <c r="D285" s="34" t="s">
        <v>544</v>
      </c>
      <c r="E285" s="34"/>
      <c r="F285" s="34"/>
      <c r="G285" s="34"/>
      <c r="H285" s="34"/>
      <c r="I285" s="34"/>
      <c r="J285" s="6">
        <v>38120380</v>
      </c>
      <c r="K285" s="6">
        <v>13378898.35</v>
      </c>
      <c r="L285" s="15">
        <f t="shared" si="11"/>
        <v>35.096445392202277</v>
      </c>
    </row>
    <row r="286" spans="1:14" ht="23.25" customHeight="1" x14ac:dyDescent="0.25">
      <c r="A286" s="1" t="s">
        <v>3</v>
      </c>
      <c r="B286" s="33" t="s">
        <v>545</v>
      </c>
      <c r="C286" s="33"/>
      <c r="D286" s="34" t="s">
        <v>546</v>
      </c>
      <c r="E286" s="34"/>
      <c r="F286" s="34"/>
      <c r="G286" s="34"/>
      <c r="H286" s="34"/>
      <c r="I286" s="34"/>
      <c r="J286" s="6">
        <v>7300160</v>
      </c>
      <c r="K286" s="6">
        <v>38899810</v>
      </c>
      <c r="L286" s="15">
        <f t="shared" si="11"/>
        <v>532.86243041248417</v>
      </c>
      <c r="N286" s="5"/>
    </row>
    <row r="287" spans="1:14" ht="34.5" customHeight="1" x14ac:dyDescent="0.25">
      <c r="A287" s="1" t="s">
        <v>3</v>
      </c>
      <c r="B287" s="33" t="s">
        <v>547</v>
      </c>
      <c r="C287" s="33"/>
      <c r="D287" s="34" t="s">
        <v>548</v>
      </c>
      <c r="E287" s="34"/>
      <c r="F287" s="34"/>
      <c r="G287" s="34"/>
      <c r="H287" s="34"/>
      <c r="I287" s="34"/>
      <c r="J287" s="6">
        <v>4576070</v>
      </c>
      <c r="K287" s="6">
        <v>4576069.08</v>
      </c>
      <c r="L287" s="15">
        <f t="shared" si="11"/>
        <v>99.999979895412437</v>
      </c>
    </row>
    <row r="288" spans="1:14" ht="15" customHeight="1" x14ac:dyDescent="0.25">
      <c r="A288" s="3" t="s">
        <v>0</v>
      </c>
      <c r="B288" s="38" t="s">
        <v>549</v>
      </c>
      <c r="C288" s="38"/>
      <c r="D288" s="39" t="s">
        <v>550</v>
      </c>
      <c r="E288" s="39"/>
      <c r="F288" s="39"/>
      <c r="G288" s="39"/>
      <c r="H288" s="39"/>
      <c r="I288" s="39"/>
      <c r="J288" s="9">
        <f>J289+J297+J301+J304+J305+J306+J307</f>
        <v>6581788968</v>
      </c>
      <c r="K288" s="9">
        <f>K289+K297+K301+K304+K305+K306+K307</f>
        <v>6462818564.8800001</v>
      </c>
      <c r="L288" s="14">
        <f t="shared" si="11"/>
        <v>98.19243060361822</v>
      </c>
    </row>
    <row r="289" spans="1:12" ht="23.25" customHeight="1" x14ac:dyDescent="0.25">
      <c r="A289" s="1" t="s">
        <v>0</v>
      </c>
      <c r="B289" s="33" t="s">
        <v>551</v>
      </c>
      <c r="C289" s="33"/>
      <c r="D289" s="34" t="s">
        <v>552</v>
      </c>
      <c r="E289" s="34"/>
      <c r="F289" s="34"/>
      <c r="G289" s="34"/>
      <c r="H289" s="34"/>
      <c r="I289" s="34"/>
      <c r="J289" s="6">
        <f>J290+J291+J292+J293+J294+J295+J296</f>
        <v>50139430</v>
      </c>
      <c r="K289" s="6">
        <f>K290+K291+K292+K293+K294+K295+K296</f>
        <v>44186561.859999999</v>
      </c>
      <c r="L289" s="15">
        <f t="shared" si="11"/>
        <v>88.127371731190394</v>
      </c>
    </row>
    <row r="290" spans="1:12" ht="34.5" customHeight="1" x14ac:dyDescent="0.25">
      <c r="A290" s="1" t="s">
        <v>3</v>
      </c>
      <c r="B290" s="33" t="s">
        <v>553</v>
      </c>
      <c r="C290" s="33"/>
      <c r="D290" s="34" t="s">
        <v>554</v>
      </c>
      <c r="E290" s="34"/>
      <c r="F290" s="34"/>
      <c r="G290" s="34"/>
      <c r="H290" s="34"/>
      <c r="I290" s="34"/>
      <c r="J290" s="6">
        <v>1512000</v>
      </c>
      <c r="K290" s="6">
        <v>1512000</v>
      </c>
      <c r="L290" s="15">
        <f t="shared" si="11"/>
        <v>100</v>
      </c>
    </row>
    <row r="291" spans="1:12" ht="34.5" customHeight="1" x14ac:dyDescent="0.25">
      <c r="A291" s="1" t="s">
        <v>3</v>
      </c>
      <c r="B291" s="33" t="s">
        <v>555</v>
      </c>
      <c r="C291" s="33"/>
      <c r="D291" s="34" t="s">
        <v>556</v>
      </c>
      <c r="E291" s="34"/>
      <c r="F291" s="34"/>
      <c r="G291" s="34"/>
      <c r="H291" s="34"/>
      <c r="I291" s="34"/>
      <c r="J291" s="6">
        <v>9565000</v>
      </c>
      <c r="K291" s="6">
        <v>5703000</v>
      </c>
      <c r="L291" s="15">
        <f t="shared" si="11"/>
        <v>59.623627809722947</v>
      </c>
    </row>
    <row r="292" spans="1:12" ht="57" customHeight="1" x14ac:dyDescent="0.25">
      <c r="A292" s="1" t="s">
        <v>3</v>
      </c>
      <c r="B292" s="33" t="s">
        <v>557</v>
      </c>
      <c r="C292" s="33"/>
      <c r="D292" s="34" t="s">
        <v>558</v>
      </c>
      <c r="E292" s="34"/>
      <c r="F292" s="34"/>
      <c r="G292" s="34"/>
      <c r="H292" s="34"/>
      <c r="I292" s="34"/>
      <c r="J292" s="6">
        <v>2422000</v>
      </c>
      <c r="K292" s="6">
        <v>598334.89</v>
      </c>
      <c r="L292" s="15">
        <f t="shared" si="11"/>
        <v>24.704165565648225</v>
      </c>
    </row>
    <row r="293" spans="1:12" ht="57" customHeight="1" x14ac:dyDescent="0.25">
      <c r="A293" s="1" t="s">
        <v>3</v>
      </c>
      <c r="B293" s="33" t="s">
        <v>559</v>
      </c>
      <c r="C293" s="33"/>
      <c r="D293" s="34" t="s">
        <v>560</v>
      </c>
      <c r="E293" s="34"/>
      <c r="F293" s="34"/>
      <c r="G293" s="34"/>
      <c r="H293" s="34"/>
      <c r="I293" s="34"/>
      <c r="J293" s="6">
        <v>14852000</v>
      </c>
      <c r="K293" s="6">
        <v>14488811.09</v>
      </c>
      <c r="L293" s="15">
        <f t="shared" si="11"/>
        <v>97.55461277942365</v>
      </c>
    </row>
    <row r="294" spans="1:12" ht="57" customHeight="1" x14ac:dyDescent="0.25">
      <c r="A294" s="1" t="s">
        <v>3</v>
      </c>
      <c r="B294" s="33" t="s">
        <v>561</v>
      </c>
      <c r="C294" s="33"/>
      <c r="D294" s="34" t="s">
        <v>562</v>
      </c>
      <c r="E294" s="34"/>
      <c r="F294" s="34"/>
      <c r="G294" s="34"/>
      <c r="H294" s="34"/>
      <c r="I294" s="34"/>
      <c r="J294" s="6">
        <v>5000</v>
      </c>
      <c r="K294" s="6">
        <v>100985.88</v>
      </c>
      <c r="L294" s="17" t="s">
        <v>654</v>
      </c>
    </row>
    <row r="295" spans="1:12" ht="45.75" customHeight="1" x14ac:dyDescent="0.25">
      <c r="A295" s="1" t="s">
        <v>3</v>
      </c>
      <c r="B295" s="33" t="s">
        <v>563</v>
      </c>
      <c r="C295" s="33"/>
      <c r="D295" s="34" t="s">
        <v>564</v>
      </c>
      <c r="E295" s="34"/>
      <c r="F295" s="34"/>
      <c r="G295" s="34"/>
      <c r="H295" s="34"/>
      <c r="I295" s="34"/>
      <c r="J295" s="6">
        <v>20679000</v>
      </c>
      <c r="K295" s="6">
        <v>20679000</v>
      </c>
      <c r="L295" s="16">
        <f t="shared" si="11"/>
        <v>100</v>
      </c>
    </row>
    <row r="296" spans="1:12" ht="68.25" customHeight="1" x14ac:dyDescent="0.25">
      <c r="A296" s="1" t="s">
        <v>3</v>
      </c>
      <c r="B296" s="33" t="s">
        <v>565</v>
      </c>
      <c r="C296" s="33"/>
      <c r="D296" s="34" t="s">
        <v>566</v>
      </c>
      <c r="E296" s="34"/>
      <c r="F296" s="34"/>
      <c r="G296" s="34"/>
      <c r="H296" s="34"/>
      <c r="I296" s="34"/>
      <c r="J296" s="6">
        <v>1104430</v>
      </c>
      <c r="K296" s="6">
        <v>1104430</v>
      </c>
      <c r="L296" s="15">
        <f t="shared" si="11"/>
        <v>100</v>
      </c>
    </row>
    <row r="297" spans="1:12" ht="45.75" customHeight="1" x14ac:dyDescent="0.25">
      <c r="A297" s="1" t="s">
        <v>0</v>
      </c>
      <c r="B297" s="33" t="s">
        <v>567</v>
      </c>
      <c r="C297" s="33"/>
      <c r="D297" s="34" t="s">
        <v>568</v>
      </c>
      <c r="E297" s="34"/>
      <c r="F297" s="34"/>
      <c r="G297" s="34"/>
      <c r="H297" s="34"/>
      <c r="I297" s="34"/>
      <c r="J297" s="6">
        <f>J298+J299+J300</f>
        <v>125856000</v>
      </c>
      <c r="K297" s="6">
        <f>K298+K299+K300</f>
        <v>97053193</v>
      </c>
      <c r="L297" s="15">
        <f t="shared" si="11"/>
        <v>77.114474478769395</v>
      </c>
    </row>
    <row r="298" spans="1:12" ht="57" customHeight="1" x14ac:dyDescent="0.25">
      <c r="A298" s="1" t="s">
        <v>3</v>
      </c>
      <c r="B298" s="33" t="s">
        <v>569</v>
      </c>
      <c r="C298" s="33"/>
      <c r="D298" s="34" t="s">
        <v>570</v>
      </c>
      <c r="E298" s="34"/>
      <c r="F298" s="34"/>
      <c r="G298" s="34"/>
      <c r="H298" s="34"/>
      <c r="I298" s="34"/>
      <c r="J298" s="6">
        <v>118016000</v>
      </c>
      <c r="K298" s="6">
        <v>89999193</v>
      </c>
      <c r="L298" s="15">
        <f t="shared" si="11"/>
        <v>76.260162181399124</v>
      </c>
    </row>
    <row r="299" spans="1:12" ht="68.25" customHeight="1" x14ac:dyDescent="0.25">
      <c r="A299" s="1" t="s">
        <v>3</v>
      </c>
      <c r="B299" s="33" t="s">
        <v>571</v>
      </c>
      <c r="C299" s="33"/>
      <c r="D299" s="34" t="s">
        <v>572</v>
      </c>
      <c r="E299" s="34"/>
      <c r="F299" s="34"/>
      <c r="G299" s="34"/>
      <c r="H299" s="34"/>
      <c r="I299" s="34"/>
      <c r="J299" s="6">
        <v>6660000</v>
      </c>
      <c r="K299" s="6">
        <v>6660000</v>
      </c>
      <c r="L299" s="15">
        <f t="shared" si="11"/>
        <v>100</v>
      </c>
    </row>
    <row r="300" spans="1:12" ht="57" customHeight="1" x14ac:dyDescent="0.25">
      <c r="A300" s="1" t="s">
        <v>3</v>
      </c>
      <c r="B300" s="33" t="s">
        <v>573</v>
      </c>
      <c r="C300" s="33"/>
      <c r="D300" s="34" t="s">
        <v>574</v>
      </c>
      <c r="E300" s="34"/>
      <c r="F300" s="34"/>
      <c r="G300" s="34"/>
      <c r="H300" s="34"/>
      <c r="I300" s="34"/>
      <c r="J300" s="6">
        <v>1180000</v>
      </c>
      <c r="K300" s="6">
        <v>394000</v>
      </c>
      <c r="L300" s="15">
        <f t="shared" si="11"/>
        <v>33.389830508474574</v>
      </c>
    </row>
    <row r="301" spans="1:12" ht="45.75" customHeight="1" x14ac:dyDescent="0.25">
      <c r="A301" s="1" t="s">
        <v>0</v>
      </c>
      <c r="B301" s="33" t="s">
        <v>575</v>
      </c>
      <c r="C301" s="33"/>
      <c r="D301" s="34" t="s">
        <v>576</v>
      </c>
      <c r="E301" s="34"/>
      <c r="F301" s="34"/>
      <c r="G301" s="34"/>
      <c r="H301" s="34"/>
      <c r="I301" s="34"/>
      <c r="J301" s="6">
        <f>J302+J303</f>
        <v>288795000</v>
      </c>
      <c r="K301" s="6">
        <f>K302+K303</f>
        <v>281443828.81</v>
      </c>
      <c r="L301" s="15">
        <f t="shared" si="11"/>
        <v>97.454536543222702</v>
      </c>
    </row>
    <row r="302" spans="1:12" ht="34.5" customHeight="1" x14ac:dyDescent="0.25">
      <c r="A302" s="1" t="s">
        <v>3</v>
      </c>
      <c r="B302" s="33" t="s">
        <v>577</v>
      </c>
      <c r="C302" s="33"/>
      <c r="D302" s="34" t="s">
        <v>578</v>
      </c>
      <c r="E302" s="34"/>
      <c r="F302" s="34"/>
      <c r="G302" s="34"/>
      <c r="H302" s="34"/>
      <c r="I302" s="34"/>
      <c r="J302" s="6">
        <v>54164000</v>
      </c>
      <c r="K302" s="6">
        <v>48063698.810000002</v>
      </c>
      <c r="L302" s="15">
        <f t="shared" si="11"/>
        <v>88.737351026512073</v>
      </c>
    </row>
    <row r="303" spans="1:12" ht="23.25" customHeight="1" x14ac:dyDescent="0.25">
      <c r="A303" s="1" t="s">
        <v>3</v>
      </c>
      <c r="B303" s="33" t="s">
        <v>579</v>
      </c>
      <c r="C303" s="33"/>
      <c r="D303" s="34" t="s">
        <v>580</v>
      </c>
      <c r="E303" s="34"/>
      <c r="F303" s="34"/>
      <c r="G303" s="34"/>
      <c r="H303" s="34"/>
      <c r="I303" s="34"/>
      <c r="J303" s="6">
        <v>234631000</v>
      </c>
      <c r="K303" s="6">
        <v>233380130</v>
      </c>
      <c r="L303" s="15">
        <f t="shared" si="11"/>
        <v>99.466877778298695</v>
      </c>
    </row>
    <row r="304" spans="1:12" ht="45.75" customHeight="1" x14ac:dyDescent="0.25">
      <c r="A304" s="1" t="s">
        <v>3</v>
      </c>
      <c r="B304" s="33" t="s">
        <v>581</v>
      </c>
      <c r="C304" s="33"/>
      <c r="D304" s="34" t="s">
        <v>582</v>
      </c>
      <c r="E304" s="34"/>
      <c r="F304" s="34"/>
      <c r="G304" s="34"/>
      <c r="H304" s="34"/>
      <c r="I304" s="34"/>
      <c r="J304" s="6">
        <v>138</v>
      </c>
      <c r="K304" s="6">
        <v>138</v>
      </c>
      <c r="L304" s="15">
        <f t="shared" si="11"/>
        <v>100</v>
      </c>
    </row>
    <row r="305" spans="1:12" ht="45.75" customHeight="1" x14ac:dyDescent="0.25">
      <c r="A305" s="1" t="s">
        <v>3</v>
      </c>
      <c r="B305" s="33" t="s">
        <v>583</v>
      </c>
      <c r="C305" s="33"/>
      <c r="D305" s="34" t="s">
        <v>584</v>
      </c>
      <c r="E305" s="34"/>
      <c r="F305" s="34"/>
      <c r="G305" s="34"/>
      <c r="H305" s="34"/>
      <c r="I305" s="34"/>
      <c r="J305" s="6">
        <v>7538400</v>
      </c>
      <c r="K305" s="6">
        <v>8096800</v>
      </c>
      <c r="L305" s="15">
        <f t="shared" si="11"/>
        <v>107.40740740740742</v>
      </c>
    </row>
    <row r="306" spans="1:12" ht="79.5" customHeight="1" x14ac:dyDescent="0.25">
      <c r="A306" s="1" t="s">
        <v>3</v>
      </c>
      <c r="B306" s="33" t="s">
        <v>585</v>
      </c>
      <c r="C306" s="33"/>
      <c r="D306" s="34" t="s">
        <v>586</v>
      </c>
      <c r="E306" s="34"/>
      <c r="F306" s="34"/>
      <c r="G306" s="34"/>
      <c r="H306" s="34"/>
      <c r="I306" s="34"/>
      <c r="J306" s="6">
        <v>147253000</v>
      </c>
      <c r="K306" s="6">
        <v>164553745.61000001</v>
      </c>
      <c r="L306" s="15">
        <f t="shared" si="11"/>
        <v>111.74899364359301</v>
      </c>
    </row>
    <row r="307" spans="1:12" ht="15" customHeight="1" x14ac:dyDescent="0.25">
      <c r="A307" s="1" t="s">
        <v>0</v>
      </c>
      <c r="B307" s="33" t="s">
        <v>587</v>
      </c>
      <c r="C307" s="33"/>
      <c r="D307" s="34" t="s">
        <v>588</v>
      </c>
      <c r="E307" s="34"/>
      <c r="F307" s="34"/>
      <c r="G307" s="34"/>
      <c r="H307" s="34"/>
      <c r="I307" s="34"/>
      <c r="J307" s="6">
        <f>J308</f>
        <v>5962207000</v>
      </c>
      <c r="K307" s="6">
        <f>K308</f>
        <v>5867484297.6000004</v>
      </c>
      <c r="L307" s="15">
        <f t="shared" si="11"/>
        <v>98.411281218515228</v>
      </c>
    </row>
    <row r="308" spans="1:12" ht="15" customHeight="1" x14ac:dyDescent="0.25">
      <c r="A308" s="1" t="s">
        <v>0</v>
      </c>
      <c r="B308" s="33" t="s">
        <v>589</v>
      </c>
      <c r="C308" s="33"/>
      <c r="D308" s="34" t="s">
        <v>590</v>
      </c>
      <c r="E308" s="34"/>
      <c r="F308" s="34"/>
      <c r="G308" s="34"/>
      <c r="H308" s="34"/>
      <c r="I308" s="34"/>
      <c r="J308" s="6">
        <f>J309+J310+J311+J312+J313+J314+J315+J316+J317+J318+J319+J320+J321+J322+J323+J324+J325+J326+J327</f>
        <v>5962207000</v>
      </c>
      <c r="K308" s="6">
        <f>K309+K310+K311+K312+K313+K314+K315+K316+K317+K318+K319+K320+K321+K322+K323+K324+K325+K326+K327</f>
        <v>5867484297.6000004</v>
      </c>
      <c r="L308" s="15">
        <f t="shared" si="11"/>
        <v>98.411281218515228</v>
      </c>
    </row>
    <row r="309" spans="1:12" ht="68.25" customHeight="1" x14ac:dyDescent="0.25">
      <c r="A309" s="1" t="s">
        <v>3</v>
      </c>
      <c r="B309" s="33" t="s">
        <v>591</v>
      </c>
      <c r="C309" s="33"/>
      <c r="D309" s="34" t="s">
        <v>592</v>
      </c>
      <c r="E309" s="34"/>
      <c r="F309" s="34"/>
      <c r="G309" s="34"/>
      <c r="H309" s="34"/>
      <c r="I309" s="34"/>
      <c r="J309" s="6">
        <v>11600000</v>
      </c>
      <c r="K309" s="6">
        <v>10009452.050000001</v>
      </c>
      <c r="L309" s="15">
        <f t="shared" si="11"/>
        <v>86.288379741379316</v>
      </c>
    </row>
    <row r="310" spans="1:12" ht="68.25" customHeight="1" x14ac:dyDescent="0.25">
      <c r="A310" s="1" t="s">
        <v>3</v>
      </c>
      <c r="B310" s="33" t="s">
        <v>593</v>
      </c>
      <c r="C310" s="33"/>
      <c r="D310" s="34" t="s">
        <v>594</v>
      </c>
      <c r="E310" s="34"/>
      <c r="F310" s="34"/>
      <c r="G310" s="34"/>
      <c r="H310" s="34"/>
      <c r="I310" s="34"/>
      <c r="J310" s="6">
        <v>21041000</v>
      </c>
      <c r="K310" s="6">
        <v>18645000</v>
      </c>
      <c r="L310" s="15">
        <f t="shared" si="11"/>
        <v>88.612708521458103</v>
      </c>
    </row>
    <row r="311" spans="1:12" ht="68.25" customHeight="1" x14ac:dyDescent="0.25">
      <c r="A311" s="1" t="s">
        <v>3</v>
      </c>
      <c r="B311" s="33" t="s">
        <v>1</v>
      </c>
      <c r="C311" s="33"/>
      <c r="D311" s="34" t="s">
        <v>2</v>
      </c>
      <c r="E311" s="34"/>
      <c r="F311" s="34"/>
      <c r="G311" s="34"/>
      <c r="H311" s="34"/>
      <c r="I311" s="34"/>
      <c r="J311" s="6">
        <v>597989000</v>
      </c>
      <c r="K311" s="6">
        <v>595800000</v>
      </c>
      <c r="L311" s="15">
        <f t="shared" si="11"/>
        <v>99.633939754744645</v>
      </c>
    </row>
    <row r="312" spans="1:12" ht="57" customHeight="1" x14ac:dyDescent="0.25">
      <c r="A312" s="1" t="s">
        <v>3</v>
      </c>
      <c r="B312" s="33" t="s">
        <v>4</v>
      </c>
      <c r="C312" s="33"/>
      <c r="D312" s="34" t="s">
        <v>5</v>
      </c>
      <c r="E312" s="34"/>
      <c r="F312" s="34"/>
      <c r="G312" s="34"/>
      <c r="H312" s="34"/>
      <c r="I312" s="34"/>
      <c r="J312" s="6">
        <v>2682552000</v>
      </c>
      <c r="K312" s="6">
        <v>2664962000</v>
      </c>
      <c r="L312" s="15">
        <f t="shared" si="11"/>
        <v>99.344281117383744</v>
      </c>
    </row>
    <row r="313" spans="1:12" ht="68.25" customHeight="1" x14ac:dyDescent="0.25">
      <c r="A313" s="1" t="s">
        <v>3</v>
      </c>
      <c r="B313" s="33" t="s">
        <v>6</v>
      </c>
      <c r="C313" s="33"/>
      <c r="D313" s="34" t="s">
        <v>7</v>
      </c>
      <c r="E313" s="34"/>
      <c r="F313" s="34"/>
      <c r="G313" s="34"/>
      <c r="H313" s="34"/>
      <c r="I313" s="34"/>
      <c r="J313" s="6">
        <v>143914000</v>
      </c>
      <c r="K313" s="6">
        <v>141531227.75</v>
      </c>
      <c r="L313" s="15">
        <f t="shared" si="11"/>
        <v>98.344308232694516</v>
      </c>
    </row>
    <row r="314" spans="1:12" ht="45.75" customHeight="1" x14ac:dyDescent="0.25">
      <c r="A314" s="1" t="s">
        <v>3</v>
      </c>
      <c r="B314" s="33" t="s">
        <v>8</v>
      </c>
      <c r="C314" s="33"/>
      <c r="D314" s="34" t="s">
        <v>9</v>
      </c>
      <c r="E314" s="34"/>
      <c r="F314" s="34"/>
      <c r="G314" s="34"/>
      <c r="H314" s="34"/>
      <c r="I314" s="34"/>
      <c r="J314" s="6">
        <v>125475000</v>
      </c>
      <c r="K314" s="6">
        <v>113092000</v>
      </c>
      <c r="L314" s="15">
        <f t="shared" si="11"/>
        <v>90.131101813110178</v>
      </c>
    </row>
    <row r="315" spans="1:12" ht="57" customHeight="1" x14ac:dyDescent="0.25">
      <c r="A315" s="1" t="s">
        <v>3</v>
      </c>
      <c r="B315" s="33" t="s">
        <v>10</v>
      </c>
      <c r="C315" s="33"/>
      <c r="D315" s="34" t="s">
        <v>11</v>
      </c>
      <c r="E315" s="34"/>
      <c r="F315" s="34"/>
      <c r="G315" s="34"/>
      <c r="H315" s="34"/>
      <c r="I315" s="34"/>
      <c r="J315" s="6">
        <v>3479000</v>
      </c>
      <c r="K315" s="6">
        <v>3129000</v>
      </c>
      <c r="L315" s="15">
        <f t="shared" si="11"/>
        <v>89.939637826961771</v>
      </c>
    </row>
    <row r="316" spans="1:12" ht="45.75" customHeight="1" x14ac:dyDescent="0.25">
      <c r="A316" s="1" t="s">
        <v>3</v>
      </c>
      <c r="B316" s="33" t="s">
        <v>12</v>
      </c>
      <c r="C316" s="33"/>
      <c r="D316" s="34" t="s">
        <v>13</v>
      </c>
      <c r="E316" s="34"/>
      <c r="F316" s="34"/>
      <c r="G316" s="34"/>
      <c r="H316" s="34"/>
      <c r="I316" s="34"/>
      <c r="J316" s="6">
        <v>52122000</v>
      </c>
      <c r="K316" s="6">
        <v>45934000</v>
      </c>
      <c r="L316" s="15">
        <f t="shared" si="11"/>
        <v>88.12785388127854</v>
      </c>
    </row>
    <row r="317" spans="1:12" ht="68.25" customHeight="1" x14ac:dyDescent="0.25">
      <c r="A317" s="1" t="s">
        <v>3</v>
      </c>
      <c r="B317" s="33" t="s">
        <v>14</v>
      </c>
      <c r="C317" s="33"/>
      <c r="D317" s="34" t="s">
        <v>15</v>
      </c>
      <c r="E317" s="34"/>
      <c r="F317" s="34"/>
      <c r="G317" s="34"/>
      <c r="H317" s="34"/>
      <c r="I317" s="34"/>
      <c r="J317" s="6">
        <v>1637847000</v>
      </c>
      <c r="K317" s="6">
        <v>1586455000</v>
      </c>
      <c r="L317" s="15">
        <f t="shared" si="11"/>
        <v>96.862222173377603</v>
      </c>
    </row>
    <row r="318" spans="1:12" ht="68.25" customHeight="1" x14ac:dyDescent="0.25">
      <c r="A318" s="1" t="s">
        <v>3</v>
      </c>
      <c r="B318" s="33" t="s">
        <v>16</v>
      </c>
      <c r="C318" s="33"/>
      <c r="D318" s="34" t="s">
        <v>17</v>
      </c>
      <c r="E318" s="34"/>
      <c r="F318" s="34"/>
      <c r="G318" s="34"/>
      <c r="H318" s="34"/>
      <c r="I318" s="34"/>
      <c r="J318" s="6">
        <v>35204000</v>
      </c>
      <c r="K318" s="6">
        <v>33912598</v>
      </c>
      <c r="L318" s="15">
        <f t="shared" si="11"/>
        <v>96.331661174866497</v>
      </c>
    </row>
    <row r="319" spans="1:12" ht="79.5" customHeight="1" x14ac:dyDescent="0.25">
      <c r="A319" s="1" t="s">
        <v>3</v>
      </c>
      <c r="B319" s="33" t="s">
        <v>18</v>
      </c>
      <c r="C319" s="33"/>
      <c r="D319" s="34" t="s">
        <v>19</v>
      </c>
      <c r="E319" s="34"/>
      <c r="F319" s="34"/>
      <c r="G319" s="34"/>
      <c r="H319" s="34"/>
      <c r="I319" s="34"/>
      <c r="J319" s="6">
        <v>1350000</v>
      </c>
      <c r="K319" s="6">
        <v>1010136.52</v>
      </c>
      <c r="L319" s="15">
        <f t="shared" si="11"/>
        <v>74.824927407407401</v>
      </c>
    </row>
    <row r="320" spans="1:12" ht="57" customHeight="1" x14ac:dyDescent="0.25">
      <c r="A320" s="1" t="s">
        <v>3</v>
      </c>
      <c r="B320" s="33" t="s">
        <v>20</v>
      </c>
      <c r="C320" s="33"/>
      <c r="D320" s="34" t="s">
        <v>21</v>
      </c>
      <c r="E320" s="34"/>
      <c r="F320" s="34"/>
      <c r="G320" s="34"/>
      <c r="H320" s="34"/>
      <c r="I320" s="34"/>
      <c r="J320" s="6">
        <v>539048000</v>
      </c>
      <c r="K320" s="6">
        <v>516095000</v>
      </c>
      <c r="L320" s="15">
        <f t="shared" si="11"/>
        <v>95.741937638206622</v>
      </c>
    </row>
    <row r="321" spans="1:12" ht="79.5" customHeight="1" x14ac:dyDescent="0.25">
      <c r="A321" s="1" t="s">
        <v>3</v>
      </c>
      <c r="B321" s="33" t="s">
        <v>22</v>
      </c>
      <c r="C321" s="33"/>
      <c r="D321" s="34" t="s">
        <v>23</v>
      </c>
      <c r="E321" s="34"/>
      <c r="F321" s="34"/>
      <c r="G321" s="34"/>
      <c r="H321" s="34"/>
      <c r="I321" s="34"/>
      <c r="J321" s="6">
        <v>46391000</v>
      </c>
      <c r="K321" s="6">
        <v>46326000</v>
      </c>
      <c r="L321" s="15">
        <f t="shared" si="11"/>
        <v>99.859886615938436</v>
      </c>
    </row>
    <row r="322" spans="1:12" ht="90.75" customHeight="1" x14ac:dyDescent="0.25">
      <c r="A322" s="1" t="s">
        <v>3</v>
      </c>
      <c r="B322" s="33" t="s">
        <v>24</v>
      </c>
      <c r="C322" s="33"/>
      <c r="D322" s="34" t="s">
        <v>25</v>
      </c>
      <c r="E322" s="34"/>
      <c r="F322" s="34"/>
      <c r="G322" s="34"/>
      <c r="H322" s="34"/>
      <c r="I322" s="34"/>
      <c r="J322" s="6">
        <v>1428000</v>
      </c>
      <c r="K322" s="6">
        <v>1454000</v>
      </c>
      <c r="L322" s="15">
        <f t="shared" si="11"/>
        <v>101.82072829131653</v>
      </c>
    </row>
    <row r="323" spans="1:12" ht="90.75" customHeight="1" x14ac:dyDescent="0.25">
      <c r="A323" s="1" t="s">
        <v>3</v>
      </c>
      <c r="B323" s="33" t="s">
        <v>26</v>
      </c>
      <c r="C323" s="33"/>
      <c r="D323" s="34" t="s">
        <v>27</v>
      </c>
      <c r="E323" s="34"/>
      <c r="F323" s="34"/>
      <c r="G323" s="34"/>
      <c r="H323" s="34"/>
      <c r="I323" s="34"/>
      <c r="J323" s="6">
        <v>8442000</v>
      </c>
      <c r="K323" s="6">
        <v>8509000</v>
      </c>
      <c r="L323" s="15">
        <f t="shared" si="11"/>
        <v>100.79365079365078</v>
      </c>
    </row>
    <row r="324" spans="1:12" ht="68.25" customHeight="1" x14ac:dyDescent="0.25">
      <c r="A324" s="1" t="s">
        <v>3</v>
      </c>
      <c r="B324" s="33" t="s">
        <v>28</v>
      </c>
      <c r="C324" s="33"/>
      <c r="D324" s="34" t="s">
        <v>29</v>
      </c>
      <c r="E324" s="34"/>
      <c r="F324" s="34"/>
      <c r="G324" s="34"/>
      <c r="H324" s="34"/>
      <c r="I324" s="34"/>
      <c r="J324" s="6">
        <v>2784000</v>
      </c>
      <c r="K324" s="6">
        <v>2570000</v>
      </c>
      <c r="L324" s="15">
        <f t="shared" si="11"/>
        <v>92.313218390804593</v>
      </c>
    </row>
    <row r="325" spans="1:12" ht="45.75" customHeight="1" x14ac:dyDescent="0.25">
      <c r="A325" s="1" t="s">
        <v>3</v>
      </c>
      <c r="B325" s="33" t="s">
        <v>30</v>
      </c>
      <c r="C325" s="33"/>
      <c r="D325" s="34" t="s">
        <v>31</v>
      </c>
      <c r="E325" s="34"/>
      <c r="F325" s="34"/>
      <c r="G325" s="34"/>
      <c r="H325" s="34"/>
      <c r="I325" s="34"/>
      <c r="J325" s="6">
        <v>39295000</v>
      </c>
      <c r="K325" s="6">
        <v>60435783.869999997</v>
      </c>
      <c r="L325" s="15">
        <f t="shared" si="11"/>
        <v>153.80018798829366</v>
      </c>
    </row>
    <row r="326" spans="1:12" ht="57" customHeight="1" x14ac:dyDescent="0.25">
      <c r="A326" s="1" t="s">
        <v>3</v>
      </c>
      <c r="B326" s="33" t="s">
        <v>32</v>
      </c>
      <c r="C326" s="33"/>
      <c r="D326" s="34" t="s">
        <v>33</v>
      </c>
      <c r="E326" s="34"/>
      <c r="F326" s="34"/>
      <c r="G326" s="34"/>
      <c r="H326" s="34"/>
      <c r="I326" s="34"/>
      <c r="J326" s="6">
        <v>10480000</v>
      </c>
      <c r="K326" s="6">
        <v>16116236.41</v>
      </c>
      <c r="L326" s="15">
        <f t="shared" si="11"/>
        <v>153.78088177480916</v>
      </c>
    </row>
    <row r="327" spans="1:12" ht="57" customHeight="1" x14ac:dyDescent="0.25">
      <c r="A327" s="1" t="s">
        <v>3</v>
      </c>
      <c r="B327" s="33" t="s">
        <v>34</v>
      </c>
      <c r="C327" s="33"/>
      <c r="D327" s="34" t="s">
        <v>35</v>
      </c>
      <c r="E327" s="34"/>
      <c r="F327" s="34"/>
      <c r="G327" s="34"/>
      <c r="H327" s="34"/>
      <c r="I327" s="34"/>
      <c r="J327" s="6">
        <v>1766000</v>
      </c>
      <c r="K327" s="6">
        <v>1497863</v>
      </c>
      <c r="L327" s="15">
        <f t="shared" si="11"/>
        <v>84.816704416761041</v>
      </c>
    </row>
    <row r="328" spans="1:12" ht="15" customHeight="1" x14ac:dyDescent="0.25">
      <c r="A328" s="3" t="s">
        <v>0</v>
      </c>
      <c r="B328" s="38" t="s">
        <v>36</v>
      </c>
      <c r="C328" s="38"/>
      <c r="D328" s="39" t="s">
        <v>37</v>
      </c>
      <c r="E328" s="39"/>
      <c r="F328" s="39"/>
      <c r="G328" s="39"/>
      <c r="H328" s="39"/>
      <c r="I328" s="39"/>
      <c r="J328" s="9">
        <f>J329+J330</f>
        <v>1418570060</v>
      </c>
      <c r="K328" s="9">
        <f>K329+K330</f>
        <v>1474614783.4099998</v>
      </c>
      <c r="L328" s="14">
        <f t="shared" si="11"/>
        <v>103.95078995322937</v>
      </c>
    </row>
    <row r="329" spans="1:12" ht="102" customHeight="1" x14ac:dyDescent="0.25">
      <c r="A329" s="1" t="s">
        <v>3</v>
      </c>
      <c r="B329" s="33" t="s">
        <v>41</v>
      </c>
      <c r="C329" s="33"/>
      <c r="D329" s="34" t="s">
        <v>42</v>
      </c>
      <c r="E329" s="34"/>
      <c r="F329" s="34"/>
      <c r="G329" s="34"/>
      <c r="H329" s="34"/>
      <c r="I329" s="34"/>
      <c r="J329" s="6">
        <v>755160</v>
      </c>
      <c r="K329" s="6">
        <v>555058.31000000006</v>
      </c>
      <c r="L329" s="15">
        <f t="shared" si="11"/>
        <v>73.502080353832312</v>
      </c>
    </row>
    <row r="330" spans="1:12" ht="15" customHeight="1" x14ac:dyDescent="0.25">
      <c r="A330" s="1" t="s">
        <v>0</v>
      </c>
      <c r="B330" s="33" t="s">
        <v>44</v>
      </c>
      <c r="C330" s="33"/>
      <c r="D330" s="34" t="s">
        <v>45</v>
      </c>
      <c r="E330" s="34"/>
      <c r="F330" s="34"/>
      <c r="G330" s="34"/>
      <c r="H330" s="34"/>
      <c r="I330" s="34"/>
      <c r="J330" s="6">
        <f>J331</f>
        <v>1417814900</v>
      </c>
      <c r="K330" s="6">
        <f>K331</f>
        <v>1474059725.0999999</v>
      </c>
      <c r="L330" s="15">
        <f t="shared" si="11"/>
        <v>103.96700761855445</v>
      </c>
    </row>
    <row r="331" spans="1:12" ht="23.25" customHeight="1" x14ac:dyDescent="0.25">
      <c r="A331" s="1" t="s">
        <v>0</v>
      </c>
      <c r="B331" s="33" t="s">
        <v>48</v>
      </c>
      <c r="C331" s="33"/>
      <c r="D331" s="34" t="s">
        <v>49</v>
      </c>
      <c r="E331" s="34"/>
      <c r="F331" s="34"/>
      <c r="G331" s="34"/>
      <c r="H331" s="34"/>
      <c r="I331" s="34"/>
      <c r="J331" s="6">
        <f>J332+J333+J334+J335+J336+J337+J338+J339+J340</f>
        <v>1417814900</v>
      </c>
      <c r="K331" s="6">
        <f>K332+K333+K334+K335+K336+K337+K338+K339+K340</f>
        <v>1474059725.0999999</v>
      </c>
      <c r="L331" s="15">
        <f t="shared" si="11"/>
        <v>103.96700761855445</v>
      </c>
    </row>
    <row r="332" spans="1:12" ht="68.25" customHeight="1" x14ac:dyDescent="0.25">
      <c r="A332" s="1" t="s">
        <v>3</v>
      </c>
      <c r="B332" s="33" t="s">
        <v>51</v>
      </c>
      <c r="C332" s="33"/>
      <c r="D332" s="34" t="s">
        <v>52</v>
      </c>
      <c r="E332" s="34"/>
      <c r="F332" s="34"/>
      <c r="G332" s="34"/>
      <c r="H332" s="34"/>
      <c r="I332" s="34"/>
      <c r="J332" s="6">
        <v>4781390</v>
      </c>
      <c r="K332" s="6">
        <v>4781390</v>
      </c>
      <c r="L332" s="15">
        <f t="shared" si="11"/>
        <v>100</v>
      </c>
    </row>
    <row r="333" spans="1:12" ht="34.5" customHeight="1" x14ac:dyDescent="0.25">
      <c r="A333" s="1" t="s">
        <v>3</v>
      </c>
      <c r="B333" s="33" t="s">
        <v>57</v>
      </c>
      <c r="C333" s="33"/>
      <c r="D333" s="34" t="s">
        <v>58</v>
      </c>
      <c r="E333" s="34"/>
      <c r="F333" s="34"/>
      <c r="G333" s="34"/>
      <c r="H333" s="34"/>
      <c r="I333" s="34"/>
      <c r="J333" s="6">
        <v>430000000</v>
      </c>
      <c r="K333" s="6">
        <v>475000404.88999999</v>
      </c>
      <c r="L333" s="15">
        <f t="shared" si="11"/>
        <v>110.46521043953487</v>
      </c>
    </row>
    <row r="334" spans="1:12" ht="34.5" customHeight="1" x14ac:dyDescent="0.25">
      <c r="A334" s="1" t="s">
        <v>3</v>
      </c>
      <c r="B334" s="33" t="s">
        <v>600</v>
      </c>
      <c r="C334" s="33"/>
      <c r="D334" s="35" t="s">
        <v>602</v>
      </c>
      <c r="E334" s="36"/>
      <c r="F334" s="36"/>
      <c r="G334" s="36"/>
      <c r="H334" s="36"/>
      <c r="I334" s="37"/>
      <c r="J334" s="6"/>
      <c r="K334" s="6">
        <v>22654000</v>
      </c>
      <c r="L334" s="15"/>
    </row>
    <row r="335" spans="1:12" ht="54" customHeight="1" x14ac:dyDescent="0.25">
      <c r="A335" s="1" t="s">
        <v>3</v>
      </c>
      <c r="B335" s="33" t="s">
        <v>596</v>
      </c>
      <c r="C335" s="33"/>
      <c r="D335" s="35" t="s">
        <v>597</v>
      </c>
      <c r="E335" s="36"/>
      <c r="F335" s="36"/>
      <c r="G335" s="36"/>
      <c r="H335" s="36"/>
      <c r="I335" s="37"/>
      <c r="J335" s="6"/>
      <c r="K335" s="6">
        <v>4675000</v>
      </c>
      <c r="L335" s="15"/>
    </row>
    <row r="336" spans="1:12" ht="63" customHeight="1" x14ac:dyDescent="0.25">
      <c r="A336" s="1" t="s">
        <v>3</v>
      </c>
      <c r="B336" s="53" t="s">
        <v>598</v>
      </c>
      <c r="C336" s="33"/>
      <c r="D336" s="55" t="s">
        <v>599</v>
      </c>
      <c r="E336" s="56"/>
      <c r="F336" s="56"/>
      <c r="G336" s="56"/>
      <c r="H336" s="56"/>
      <c r="I336" s="57"/>
      <c r="J336" s="6"/>
      <c r="K336" s="6">
        <v>3941000</v>
      </c>
      <c r="L336" s="15"/>
    </row>
    <row r="337" spans="1:12" ht="68.25" customHeight="1" x14ac:dyDescent="0.25">
      <c r="A337" s="1" t="s">
        <v>3</v>
      </c>
      <c r="B337" s="33" t="s">
        <v>62</v>
      </c>
      <c r="C337" s="33"/>
      <c r="D337" s="34" t="s">
        <v>63</v>
      </c>
      <c r="E337" s="34"/>
      <c r="F337" s="34"/>
      <c r="G337" s="34"/>
      <c r="H337" s="34"/>
      <c r="I337" s="34"/>
      <c r="J337" s="6">
        <v>8758000</v>
      </c>
      <c r="K337" s="6">
        <v>8757973</v>
      </c>
      <c r="L337" s="15">
        <f t="shared" si="11"/>
        <v>99.999691710436167</v>
      </c>
    </row>
    <row r="338" spans="1:12" ht="58.5" customHeight="1" x14ac:dyDescent="0.25">
      <c r="A338" s="1" t="s">
        <v>3</v>
      </c>
      <c r="B338" s="53" t="s">
        <v>601</v>
      </c>
      <c r="C338" s="33"/>
      <c r="D338" s="35" t="s">
        <v>603</v>
      </c>
      <c r="E338" s="36"/>
      <c r="F338" s="36"/>
      <c r="G338" s="36"/>
      <c r="H338" s="36"/>
      <c r="I338" s="37"/>
      <c r="J338" s="6"/>
      <c r="K338" s="6">
        <v>12810000</v>
      </c>
      <c r="L338" s="17"/>
    </row>
    <row r="339" spans="1:12" ht="34.5" customHeight="1" x14ac:dyDescent="0.25">
      <c r="A339" s="1" t="s">
        <v>3</v>
      </c>
      <c r="B339" s="33" t="s">
        <v>66</v>
      </c>
      <c r="C339" s="33"/>
      <c r="D339" s="34" t="s">
        <v>67</v>
      </c>
      <c r="E339" s="34"/>
      <c r="F339" s="34"/>
      <c r="G339" s="34"/>
      <c r="H339" s="34"/>
      <c r="I339" s="34"/>
      <c r="J339" s="6">
        <v>853810140</v>
      </c>
      <c r="K339" s="6">
        <v>853510140</v>
      </c>
      <c r="L339" s="15">
        <f t="shared" si="11"/>
        <v>99.964863382859335</v>
      </c>
    </row>
    <row r="340" spans="1:12" ht="45.75" customHeight="1" x14ac:dyDescent="0.25">
      <c r="A340" s="1" t="s">
        <v>3</v>
      </c>
      <c r="B340" s="33" t="s">
        <v>70</v>
      </c>
      <c r="C340" s="33"/>
      <c r="D340" s="34" t="s">
        <v>71</v>
      </c>
      <c r="E340" s="34"/>
      <c r="F340" s="34"/>
      <c r="G340" s="34"/>
      <c r="H340" s="34"/>
      <c r="I340" s="34"/>
      <c r="J340" s="6">
        <v>120465370</v>
      </c>
      <c r="K340" s="6">
        <v>87929817.209999993</v>
      </c>
      <c r="L340" s="15">
        <f t="shared" si="11"/>
        <v>72.991779471560989</v>
      </c>
    </row>
    <row r="341" spans="1:12" ht="45.75" customHeight="1" x14ac:dyDescent="0.25">
      <c r="A341" s="3" t="s">
        <v>0</v>
      </c>
      <c r="B341" s="38" t="s">
        <v>74</v>
      </c>
      <c r="C341" s="38"/>
      <c r="D341" s="39" t="s">
        <v>75</v>
      </c>
      <c r="E341" s="39"/>
      <c r="F341" s="39"/>
      <c r="G341" s="39"/>
      <c r="H341" s="39"/>
      <c r="I341" s="39"/>
      <c r="J341" s="9">
        <f>J342</f>
        <v>636169.03</v>
      </c>
      <c r="K341" s="9">
        <f>K342</f>
        <v>636169.03</v>
      </c>
      <c r="L341" s="14">
        <f t="shared" si="11"/>
        <v>100</v>
      </c>
    </row>
    <row r="342" spans="1:12" ht="57" customHeight="1" x14ac:dyDescent="0.25">
      <c r="A342" s="3" t="s">
        <v>0</v>
      </c>
      <c r="B342" s="38" t="s">
        <v>78</v>
      </c>
      <c r="C342" s="38"/>
      <c r="D342" s="39" t="s">
        <v>79</v>
      </c>
      <c r="E342" s="39"/>
      <c r="F342" s="39"/>
      <c r="G342" s="39"/>
      <c r="H342" s="39"/>
      <c r="I342" s="39"/>
      <c r="J342" s="9">
        <f>J343</f>
        <v>636169.03</v>
      </c>
      <c r="K342" s="9">
        <f>K343</f>
        <v>636169.03</v>
      </c>
      <c r="L342" s="14">
        <f t="shared" si="11"/>
        <v>100</v>
      </c>
    </row>
    <row r="343" spans="1:12" ht="23.25" customHeight="1" x14ac:dyDescent="0.25">
      <c r="A343" s="1" t="s">
        <v>0</v>
      </c>
      <c r="B343" s="33" t="s">
        <v>82</v>
      </c>
      <c r="C343" s="33"/>
      <c r="D343" s="34" t="s">
        <v>83</v>
      </c>
      <c r="E343" s="34"/>
      <c r="F343" s="34"/>
      <c r="G343" s="34"/>
      <c r="H343" s="34"/>
      <c r="I343" s="34"/>
      <c r="J343" s="6">
        <f>J344+J345</f>
        <v>636169.03</v>
      </c>
      <c r="K343" s="6">
        <f>K344+K345</f>
        <v>636169.03</v>
      </c>
      <c r="L343" s="15">
        <f t="shared" si="11"/>
        <v>100</v>
      </c>
    </row>
    <row r="344" spans="1:12" ht="23.25" customHeight="1" x14ac:dyDescent="0.25">
      <c r="A344" s="1" t="s">
        <v>3</v>
      </c>
      <c r="B344" s="33" t="s">
        <v>84</v>
      </c>
      <c r="C344" s="33"/>
      <c r="D344" s="34" t="s">
        <v>85</v>
      </c>
      <c r="E344" s="34"/>
      <c r="F344" s="34"/>
      <c r="G344" s="34"/>
      <c r="H344" s="34"/>
      <c r="I344" s="34"/>
      <c r="J344" s="6">
        <v>573169.03</v>
      </c>
      <c r="K344" s="6">
        <v>573169.03</v>
      </c>
      <c r="L344" s="15">
        <f t="shared" si="11"/>
        <v>100</v>
      </c>
    </row>
    <row r="345" spans="1:12" ht="23.25" customHeight="1" x14ac:dyDescent="0.25">
      <c r="A345" s="1" t="s">
        <v>3</v>
      </c>
      <c r="B345" s="33" t="s">
        <v>88</v>
      </c>
      <c r="C345" s="33"/>
      <c r="D345" s="34" t="s">
        <v>89</v>
      </c>
      <c r="E345" s="34"/>
      <c r="F345" s="34"/>
      <c r="G345" s="34"/>
      <c r="H345" s="34"/>
      <c r="I345" s="34"/>
      <c r="J345" s="6">
        <v>63000</v>
      </c>
      <c r="K345" s="6">
        <v>63000</v>
      </c>
      <c r="L345" s="15">
        <f t="shared" si="11"/>
        <v>100</v>
      </c>
    </row>
    <row r="346" spans="1:12" ht="34.5" customHeight="1" x14ac:dyDescent="0.25">
      <c r="A346" s="3" t="s">
        <v>0</v>
      </c>
      <c r="B346" s="38" t="s">
        <v>94</v>
      </c>
      <c r="C346" s="38"/>
      <c r="D346" s="39" t="s">
        <v>95</v>
      </c>
      <c r="E346" s="39"/>
      <c r="F346" s="39"/>
      <c r="G346" s="39"/>
      <c r="H346" s="39"/>
      <c r="I346" s="39"/>
      <c r="J346" s="9">
        <f>J347</f>
        <v>-32157474.949999999</v>
      </c>
      <c r="K346" s="9">
        <f>K347</f>
        <v>-83306451.120000005</v>
      </c>
      <c r="L346" s="14" t="s">
        <v>654</v>
      </c>
    </row>
    <row r="347" spans="1:12" ht="34.5" customHeight="1" x14ac:dyDescent="0.25">
      <c r="A347" s="3" t="s">
        <v>0</v>
      </c>
      <c r="B347" s="38" t="s">
        <v>96</v>
      </c>
      <c r="C347" s="38"/>
      <c r="D347" s="39" t="s">
        <v>97</v>
      </c>
      <c r="E347" s="39"/>
      <c r="F347" s="39"/>
      <c r="G347" s="39"/>
      <c r="H347" s="39"/>
      <c r="I347" s="39"/>
      <c r="J347" s="9">
        <f>J348</f>
        <v>-32157474.949999999</v>
      </c>
      <c r="K347" s="9">
        <f>K348</f>
        <v>-83306451.120000005</v>
      </c>
      <c r="L347" s="14" t="s">
        <v>654</v>
      </c>
    </row>
    <row r="348" spans="1:12" ht="34.5" customHeight="1" x14ac:dyDescent="0.25">
      <c r="A348" s="22" t="s">
        <v>3</v>
      </c>
      <c r="B348" s="60" t="s">
        <v>100</v>
      </c>
      <c r="C348" s="60"/>
      <c r="D348" s="61" t="s">
        <v>101</v>
      </c>
      <c r="E348" s="61"/>
      <c r="F348" s="61"/>
      <c r="G348" s="61"/>
      <c r="H348" s="61"/>
      <c r="I348" s="61"/>
      <c r="J348" s="10">
        <v>-32157474.949999999</v>
      </c>
      <c r="K348" s="10">
        <v>-83306451.120000005</v>
      </c>
      <c r="L348" s="24" t="s">
        <v>654</v>
      </c>
    </row>
    <row r="349" spans="1:12" ht="15" customHeight="1" x14ac:dyDescent="0.25">
      <c r="A349" s="62" t="s">
        <v>102</v>
      </c>
      <c r="B349" s="62"/>
      <c r="C349" s="62"/>
      <c r="D349" s="62"/>
      <c r="E349" s="62"/>
      <c r="F349" s="62"/>
      <c r="G349" s="62"/>
      <c r="H349" s="62"/>
      <c r="I349" s="62"/>
      <c r="J349" s="23">
        <f>J243+J7</f>
        <v>21149424733.739998</v>
      </c>
      <c r="K349" s="23">
        <f>K243+K7</f>
        <v>19714965821.130001</v>
      </c>
      <c r="L349" s="25">
        <f t="shared" ref="L349" si="12">K349/J349*100</f>
        <v>93.217503876965594</v>
      </c>
    </row>
    <row r="350" spans="1:12" ht="11.25" customHeight="1" x14ac:dyDescent="0.25">
      <c r="A350" s="2"/>
      <c r="B350" s="2"/>
      <c r="C350" s="2"/>
      <c r="D350" s="2"/>
      <c r="E350" s="2"/>
      <c r="F350" s="2"/>
      <c r="G350" s="2"/>
      <c r="H350" s="2"/>
      <c r="I350" s="2"/>
      <c r="J350" s="20"/>
      <c r="K350" s="20"/>
      <c r="L350" s="2"/>
    </row>
    <row r="351" spans="1:12" x14ac:dyDescent="0.25">
      <c r="J351" s="21"/>
      <c r="K351" s="21"/>
    </row>
    <row r="352" spans="1:12" x14ac:dyDescent="0.25">
      <c r="B352" s="58"/>
      <c r="C352" s="58"/>
      <c r="J352" s="21"/>
      <c r="K352" s="21"/>
    </row>
    <row r="353" spans="2:11" x14ac:dyDescent="0.25">
      <c r="B353" s="58"/>
      <c r="C353" s="58"/>
      <c r="J353" s="21"/>
      <c r="K353" s="21"/>
    </row>
    <row r="354" spans="2:11" x14ac:dyDescent="0.25">
      <c r="B354" s="58"/>
      <c r="C354" s="58"/>
    </row>
  </sheetData>
  <mergeCells count="697">
    <mergeCell ref="B352:C352"/>
    <mergeCell ref="B353:C353"/>
    <mergeCell ref="B354:C354"/>
    <mergeCell ref="J1:L1"/>
    <mergeCell ref="B348:C348"/>
    <mergeCell ref="D348:I348"/>
    <mergeCell ref="A349:I349"/>
    <mergeCell ref="A2:L2"/>
    <mergeCell ref="B345:C345"/>
    <mergeCell ref="D345:I345"/>
    <mergeCell ref="B346:C346"/>
    <mergeCell ref="D346:I346"/>
    <mergeCell ref="B347:C347"/>
    <mergeCell ref="D347:I347"/>
    <mergeCell ref="B342:C342"/>
    <mergeCell ref="D342:I342"/>
    <mergeCell ref="B343:C343"/>
    <mergeCell ref="D343:I343"/>
    <mergeCell ref="B344:C344"/>
    <mergeCell ref="D344:I344"/>
    <mergeCell ref="B339:C339"/>
    <mergeCell ref="D339:I339"/>
    <mergeCell ref="B340:C340"/>
    <mergeCell ref="D340:I340"/>
    <mergeCell ref="D331:I331"/>
    <mergeCell ref="B337:C337"/>
    <mergeCell ref="D337:I337"/>
    <mergeCell ref="B335:C335"/>
    <mergeCell ref="D335:I335"/>
    <mergeCell ref="B336:C336"/>
    <mergeCell ref="D336:I336"/>
    <mergeCell ref="B334:C334"/>
    <mergeCell ref="B332:C332"/>
    <mergeCell ref="D332:I332"/>
    <mergeCell ref="B333:C333"/>
    <mergeCell ref="D333:I333"/>
    <mergeCell ref="B341:C341"/>
    <mergeCell ref="D341:I341"/>
    <mergeCell ref="B338:C338"/>
    <mergeCell ref="D334:I334"/>
    <mergeCell ref="D338:I338"/>
    <mergeCell ref="B325:C325"/>
    <mergeCell ref="D325:I325"/>
    <mergeCell ref="B321:C321"/>
    <mergeCell ref="D321:I321"/>
    <mergeCell ref="B322:C322"/>
    <mergeCell ref="D322:I322"/>
    <mergeCell ref="B323:C323"/>
    <mergeCell ref="D323:I323"/>
    <mergeCell ref="B329:C329"/>
    <mergeCell ref="D329:I329"/>
    <mergeCell ref="B326:C326"/>
    <mergeCell ref="D326:I326"/>
    <mergeCell ref="B327:C327"/>
    <mergeCell ref="D327:I327"/>
    <mergeCell ref="B328:C328"/>
    <mergeCell ref="D328:I328"/>
    <mergeCell ref="B330:C330"/>
    <mergeCell ref="D330:I330"/>
    <mergeCell ref="B331:C331"/>
    <mergeCell ref="B320:C320"/>
    <mergeCell ref="D320:I320"/>
    <mergeCell ref="B316:C316"/>
    <mergeCell ref="D316:I316"/>
    <mergeCell ref="B317:C317"/>
    <mergeCell ref="D317:I317"/>
    <mergeCell ref="B318:C318"/>
    <mergeCell ref="D318:I318"/>
    <mergeCell ref="B324:C324"/>
    <mergeCell ref="D324:I324"/>
    <mergeCell ref="B315:C315"/>
    <mergeCell ref="D315:I315"/>
    <mergeCell ref="B311:C311"/>
    <mergeCell ref="D311:I311"/>
    <mergeCell ref="B312:C312"/>
    <mergeCell ref="D312:I312"/>
    <mergeCell ref="B313:C313"/>
    <mergeCell ref="D313:I313"/>
    <mergeCell ref="B319:C319"/>
    <mergeCell ref="D319:I319"/>
    <mergeCell ref="B310:C310"/>
    <mergeCell ref="D310:I310"/>
    <mergeCell ref="B306:C306"/>
    <mergeCell ref="D306:I306"/>
    <mergeCell ref="B307:C307"/>
    <mergeCell ref="D307:I307"/>
    <mergeCell ref="B308:C308"/>
    <mergeCell ref="D308:I308"/>
    <mergeCell ref="B314:C314"/>
    <mergeCell ref="D314:I314"/>
    <mergeCell ref="B304:C304"/>
    <mergeCell ref="D304:I304"/>
    <mergeCell ref="B305:C305"/>
    <mergeCell ref="D305:I305"/>
    <mergeCell ref="B302:C302"/>
    <mergeCell ref="D302:I302"/>
    <mergeCell ref="B303:C303"/>
    <mergeCell ref="D303:I303"/>
    <mergeCell ref="B309:C309"/>
    <mergeCell ref="D309:I309"/>
    <mergeCell ref="B299:C299"/>
    <mergeCell ref="D299:I299"/>
    <mergeCell ref="B300:C300"/>
    <mergeCell ref="D300:I300"/>
    <mergeCell ref="B301:C301"/>
    <mergeCell ref="D301:I301"/>
    <mergeCell ref="B296:C296"/>
    <mergeCell ref="D296:I296"/>
    <mergeCell ref="B297:C297"/>
    <mergeCell ref="D297:I297"/>
    <mergeCell ref="B298:C298"/>
    <mergeCell ref="D298:I298"/>
    <mergeCell ref="B294:C294"/>
    <mergeCell ref="D294:I294"/>
    <mergeCell ref="B295:C295"/>
    <mergeCell ref="D295:I295"/>
    <mergeCell ref="B291:C291"/>
    <mergeCell ref="D291:I291"/>
    <mergeCell ref="B292:C292"/>
    <mergeCell ref="D292:I292"/>
    <mergeCell ref="B293:C293"/>
    <mergeCell ref="D293:I293"/>
    <mergeCell ref="B289:C289"/>
    <mergeCell ref="D289:I289"/>
    <mergeCell ref="B290:C290"/>
    <mergeCell ref="D290:I290"/>
    <mergeCell ref="B286:C286"/>
    <mergeCell ref="D286:I286"/>
    <mergeCell ref="B287:C287"/>
    <mergeCell ref="D287:I287"/>
    <mergeCell ref="B288:C288"/>
    <mergeCell ref="D288:I288"/>
    <mergeCell ref="B283:C283"/>
    <mergeCell ref="D283:I283"/>
    <mergeCell ref="B284:C284"/>
    <mergeCell ref="D284:I284"/>
    <mergeCell ref="B285:C285"/>
    <mergeCell ref="D285:I285"/>
    <mergeCell ref="B281:C281"/>
    <mergeCell ref="D281:I281"/>
    <mergeCell ref="B282:C282"/>
    <mergeCell ref="D282:I282"/>
    <mergeCell ref="B280:C280"/>
    <mergeCell ref="D280:I280"/>
    <mergeCell ref="B278:C278"/>
    <mergeCell ref="D278:I278"/>
    <mergeCell ref="B279:C279"/>
    <mergeCell ref="D279:I279"/>
    <mergeCell ref="B276:C276"/>
    <mergeCell ref="D276:I276"/>
    <mergeCell ref="B277:C277"/>
    <mergeCell ref="D277:I277"/>
    <mergeCell ref="B274:C274"/>
    <mergeCell ref="D274:I274"/>
    <mergeCell ref="B275:C275"/>
    <mergeCell ref="D275:I275"/>
    <mergeCell ref="B272:C272"/>
    <mergeCell ref="D272:I272"/>
    <mergeCell ref="B273:C273"/>
    <mergeCell ref="D273:I273"/>
    <mergeCell ref="B270:C270"/>
    <mergeCell ref="D270:I270"/>
    <mergeCell ref="B271:C271"/>
    <mergeCell ref="D271:I271"/>
    <mergeCell ref="B267:C267"/>
    <mergeCell ref="D267:I267"/>
    <mergeCell ref="B268:C268"/>
    <mergeCell ref="D268:I268"/>
    <mergeCell ref="B269:C269"/>
    <mergeCell ref="D269:I269"/>
    <mergeCell ref="B266:C266"/>
    <mergeCell ref="D266:I266"/>
    <mergeCell ref="D265:I265"/>
    <mergeCell ref="B265:C265"/>
    <mergeCell ref="B261:C261"/>
    <mergeCell ref="D261:I261"/>
    <mergeCell ref="B262:C262"/>
    <mergeCell ref="D262:I262"/>
    <mergeCell ref="B263:C263"/>
    <mergeCell ref="D263:I263"/>
    <mergeCell ref="B264:C264"/>
    <mergeCell ref="D264:I264"/>
    <mergeCell ref="B259:C259"/>
    <mergeCell ref="D259:I259"/>
    <mergeCell ref="B260:C260"/>
    <mergeCell ref="D260:I260"/>
    <mergeCell ref="B257:C257"/>
    <mergeCell ref="D257:I257"/>
    <mergeCell ref="B258:C258"/>
    <mergeCell ref="D258:I258"/>
    <mergeCell ref="B255:C255"/>
    <mergeCell ref="D255:I255"/>
    <mergeCell ref="B256:C256"/>
    <mergeCell ref="D256:I256"/>
    <mergeCell ref="B254:C254"/>
    <mergeCell ref="D254:I254"/>
    <mergeCell ref="B252:C252"/>
    <mergeCell ref="D252:I252"/>
    <mergeCell ref="B253:C253"/>
    <mergeCell ref="D253:I253"/>
    <mergeCell ref="B246:C246"/>
    <mergeCell ref="D246:I246"/>
    <mergeCell ref="B248:C248"/>
    <mergeCell ref="D248:I248"/>
    <mergeCell ref="B249:C249"/>
    <mergeCell ref="D249:I249"/>
    <mergeCell ref="B251:C251"/>
    <mergeCell ref="D251:I251"/>
    <mergeCell ref="B244:C244"/>
    <mergeCell ref="D244:I244"/>
    <mergeCell ref="B245:C245"/>
    <mergeCell ref="D245:I245"/>
    <mergeCell ref="B250:C250"/>
    <mergeCell ref="D250:I250"/>
    <mergeCell ref="B239:C239"/>
    <mergeCell ref="D239:I239"/>
    <mergeCell ref="B240:C240"/>
    <mergeCell ref="D240:I240"/>
    <mergeCell ref="B241:C241"/>
    <mergeCell ref="D241:I241"/>
    <mergeCell ref="B242:C242"/>
    <mergeCell ref="D242:I242"/>
    <mergeCell ref="B243:C243"/>
    <mergeCell ref="D243:I243"/>
    <mergeCell ref="B247:C247"/>
    <mergeCell ref="D247:I247"/>
    <mergeCell ref="B235:C235"/>
    <mergeCell ref="D235:I235"/>
    <mergeCell ref="B237:C237"/>
    <mergeCell ref="D237:I237"/>
    <mergeCell ref="B238:C238"/>
    <mergeCell ref="D238:I238"/>
    <mergeCell ref="D234:I234"/>
    <mergeCell ref="B234:C234"/>
    <mergeCell ref="B236:C236"/>
    <mergeCell ref="D236:I236"/>
    <mergeCell ref="B229:C229"/>
    <mergeCell ref="D229:I229"/>
    <mergeCell ref="B230:C230"/>
    <mergeCell ref="D230:I230"/>
    <mergeCell ref="B231:C231"/>
    <mergeCell ref="D231:I231"/>
    <mergeCell ref="B232:C232"/>
    <mergeCell ref="D232:I232"/>
    <mergeCell ref="B233:C233"/>
    <mergeCell ref="D233:I233"/>
    <mergeCell ref="B224:C224"/>
    <mergeCell ref="D224:I224"/>
    <mergeCell ref="B225:C225"/>
    <mergeCell ref="D225:I225"/>
    <mergeCell ref="B226:C226"/>
    <mergeCell ref="D226:I226"/>
    <mergeCell ref="B227:C227"/>
    <mergeCell ref="D227:I227"/>
    <mergeCell ref="B228:C228"/>
    <mergeCell ref="D228:I228"/>
    <mergeCell ref="B220:C220"/>
    <mergeCell ref="D220:I220"/>
    <mergeCell ref="B221:C221"/>
    <mergeCell ref="D221:I221"/>
    <mergeCell ref="B219:C219"/>
    <mergeCell ref="D219:I219"/>
    <mergeCell ref="B222:C222"/>
    <mergeCell ref="D222:I222"/>
    <mergeCell ref="B223:C223"/>
    <mergeCell ref="D223:I223"/>
    <mergeCell ref="D214:I214"/>
    <mergeCell ref="B215:C215"/>
    <mergeCell ref="D215:I215"/>
    <mergeCell ref="B216:C216"/>
    <mergeCell ref="D216:I216"/>
    <mergeCell ref="B217:C217"/>
    <mergeCell ref="D217:I217"/>
    <mergeCell ref="B218:C218"/>
    <mergeCell ref="D218:I218"/>
    <mergeCell ref="B198:C198"/>
    <mergeCell ref="D198:I198"/>
    <mergeCell ref="B199:C199"/>
    <mergeCell ref="D199:I199"/>
    <mergeCell ref="B200:C200"/>
    <mergeCell ref="D200:I200"/>
    <mergeCell ref="B201:C201"/>
    <mergeCell ref="D201:I201"/>
    <mergeCell ref="B202:C202"/>
    <mergeCell ref="D202:I202"/>
    <mergeCell ref="B193:C193"/>
    <mergeCell ref="D193:I193"/>
    <mergeCell ref="B194:C194"/>
    <mergeCell ref="D194:I194"/>
    <mergeCell ref="B195:C195"/>
    <mergeCell ref="D195:I195"/>
    <mergeCell ref="B196:C196"/>
    <mergeCell ref="D196:I196"/>
    <mergeCell ref="B197:C197"/>
    <mergeCell ref="D197:I197"/>
    <mergeCell ref="B189:C189"/>
    <mergeCell ref="D189:I189"/>
    <mergeCell ref="B190:C190"/>
    <mergeCell ref="D190:I190"/>
    <mergeCell ref="B191:C191"/>
    <mergeCell ref="D191:I191"/>
    <mergeCell ref="B192:C192"/>
    <mergeCell ref="D192:I192"/>
    <mergeCell ref="B182:C182"/>
    <mergeCell ref="D182:I182"/>
    <mergeCell ref="B183:C183"/>
    <mergeCell ref="D183:I183"/>
    <mergeCell ref="B184:C184"/>
    <mergeCell ref="D184:I184"/>
    <mergeCell ref="B188:C188"/>
    <mergeCell ref="D188:I188"/>
    <mergeCell ref="B187:C187"/>
    <mergeCell ref="D187:I187"/>
    <mergeCell ref="B186:C186"/>
    <mergeCell ref="D186:I186"/>
    <mergeCell ref="B185:C185"/>
    <mergeCell ref="D185:I185"/>
    <mergeCell ref="B176:C176"/>
    <mergeCell ref="D176:I176"/>
    <mergeCell ref="B179:C179"/>
    <mergeCell ref="D179:I179"/>
    <mergeCell ref="B180:C180"/>
    <mergeCell ref="D180:I180"/>
    <mergeCell ref="B181:C181"/>
    <mergeCell ref="D181:I181"/>
    <mergeCell ref="B177:C177"/>
    <mergeCell ref="B178:C178"/>
    <mergeCell ref="D178:I178"/>
    <mergeCell ref="D177:I177"/>
    <mergeCell ref="B171:C171"/>
    <mergeCell ref="D171:I171"/>
    <mergeCell ref="B172:C172"/>
    <mergeCell ref="D172:I172"/>
    <mergeCell ref="B173:C173"/>
    <mergeCell ref="D173:I173"/>
    <mergeCell ref="B174:C174"/>
    <mergeCell ref="D174:I174"/>
    <mergeCell ref="B175:C175"/>
    <mergeCell ref="D175:I175"/>
    <mergeCell ref="B166:C166"/>
    <mergeCell ref="D166:I166"/>
    <mergeCell ref="B167:C167"/>
    <mergeCell ref="D167:I167"/>
    <mergeCell ref="B168:C168"/>
    <mergeCell ref="D168:I168"/>
    <mergeCell ref="B169:C169"/>
    <mergeCell ref="D169:I169"/>
    <mergeCell ref="B170:C170"/>
    <mergeCell ref="D170:I170"/>
    <mergeCell ref="B161:C161"/>
    <mergeCell ref="D161:I161"/>
    <mergeCell ref="B162:C162"/>
    <mergeCell ref="D162:I162"/>
    <mergeCell ref="B163:C163"/>
    <mergeCell ref="D163:I163"/>
    <mergeCell ref="B164:C164"/>
    <mergeCell ref="D164:I164"/>
    <mergeCell ref="B165:C165"/>
    <mergeCell ref="D165:I165"/>
    <mergeCell ref="B156:C156"/>
    <mergeCell ref="D156:I156"/>
    <mergeCell ref="B158:C158"/>
    <mergeCell ref="D158:I158"/>
    <mergeCell ref="B159:C159"/>
    <mergeCell ref="D159:I159"/>
    <mergeCell ref="B160:C160"/>
    <mergeCell ref="D160:I160"/>
    <mergeCell ref="B155:C155"/>
    <mergeCell ref="D155:I155"/>
    <mergeCell ref="B157:C157"/>
    <mergeCell ref="D157:I157"/>
    <mergeCell ref="B150:C150"/>
    <mergeCell ref="D150:I150"/>
    <mergeCell ref="B151:C151"/>
    <mergeCell ref="D151:I151"/>
    <mergeCell ref="B152:C152"/>
    <mergeCell ref="D152:I152"/>
    <mergeCell ref="B153:C153"/>
    <mergeCell ref="D153:I153"/>
    <mergeCell ref="B154:C154"/>
    <mergeCell ref="D154:I154"/>
    <mergeCell ref="B146:C146"/>
    <mergeCell ref="D146:I146"/>
    <mergeCell ref="B147:C147"/>
    <mergeCell ref="D147:I147"/>
    <mergeCell ref="B148:C148"/>
    <mergeCell ref="D148:I148"/>
    <mergeCell ref="B145:C145"/>
    <mergeCell ref="D145:I145"/>
    <mergeCell ref="B149:C149"/>
    <mergeCell ref="D149:I149"/>
    <mergeCell ref="B140:C140"/>
    <mergeCell ref="D140:I140"/>
    <mergeCell ref="B141:C141"/>
    <mergeCell ref="D141:I141"/>
    <mergeCell ref="B142:C142"/>
    <mergeCell ref="D142:I142"/>
    <mergeCell ref="B143:C143"/>
    <mergeCell ref="D143:I143"/>
    <mergeCell ref="B144:C144"/>
    <mergeCell ref="D144:I144"/>
    <mergeCell ref="B135:C135"/>
    <mergeCell ref="D135:I135"/>
    <mergeCell ref="B136:C136"/>
    <mergeCell ref="D136:I136"/>
    <mergeCell ref="B137:C137"/>
    <mergeCell ref="D137:I137"/>
    <mergeCell ref="B138:C138"/>
    <mergeCell ref="D138:I138"/>
    <mergeCell ref="B139:C139"/>
    <mergeCell ref="D139:I139"/>
    <mergeCell ref="B130:C130"/>
    <mergeCell ref="D130:I130"/>
    <mergeCell ref="B131:C131"/>
    <mergeCell ref="D131:I131"/>
    <mergeCell ref="B132:C132"/>
    <mergeCell ref="D132:I132"/>
    <mergeCell ref="B133:C133"/>
    <mergeCell ref="D133:I133"/>
    <mergeCell ref="B134:C134"/>
    <mergeCell ref="D134:I134"/>
    <mergeCell ref="B125:C125"/>
    <mergeCell ref="D125:I125"/>
    <mergeCell ref="B126:C126"/>
    <mergeCell ref="D126:I126"/>
    <mergeCell ref="B127:C127"/>
    <mergeCell ref="D127:I127"/>
    <mergeCell ref="B128:C128"/>
    <mergeCell ref="D128:I128"/>
    <mergeCell ref="B129:C129"/>
    <mergeCell ref="D129:I129"/>
    <mergeCell ref="D113:I113"/>
    <mergeCell ref="B113:C113"/>
    <mergeCell ref="B121:C121"/>
    <mergeCell ref="D121:I121"/>
    <mergeCell ref="B122:C122"/>
    <mergeCell ref="D122:I122"/>
    <mergeCell ref="B123:C123"/>
    <mergeCell ref="D123:I123"/>
    <mergeCell ref="B124:C124"/>
    <mergeCell ref="D124:I124"/>
    <mergeCell ref="B118:C118"/>
    <mergeCell ref="D118:I118"/>
    <mergeCell ref="B119:C119"/>
    <mergeCell ref="D119:I119"/>
    <mergeCell ref="B120:C120"/>
    <mergeCell ref="D120:I120"/>
    <mergeCell ref="B114:C114"/>
    <mergeCell ref="D114:I114"/>
    <mergeCell ref="B115:C115"/>
    <mergeCell ref="D115:I115"/>
    <mergeCell ref="B116:C116"/>
    <mergeCell ref="D116:I116"/>
    <mergeCell ref="B117:C117"/>
    <mergeCell ref="D117:I117"/>
    <mergeCell ref="B108:C108"/>
    <mergeCell ref="D108:I108"/>
    <mergeCell ref="B109:C109"/>
    <mergeCell ref="D109:I109"/>
    <mergeCell ref="B110:C110"/>
    <mergeCell ref="D110:I110"/>
    <mergeCell ref="D111:I111"/>
    <mergeCell ref="B111:C111"/>
    <mergeCell ref="B112:C112"/>
    <mergeCell ref="D112:I112"/>
    <mergeCell ref="B103:C103"/>
    <mergeCell ref="D103:I103"/>
    <mergeCell ref="B104:C104"/>
    <mergeCell ref="D104:I104"/>
    <mergeCell ref="B105:C105"/>
    <mergeCell ref="D105:I105"/>
    <mergeCell ref="B106:C106"/>
    <mergeCell ref="D106:I106"/>
    <mergeCell ref="B107:C107"/>
    <mergeCell ref="D107:I107"/>
    <mergeCell ref="B98:C98"/>
    <mergeCell ref="D98:I98"/>
    <mergeCell ref="B99:C99"/>
    <mergeCell ref="D99:I99"/>
    <mergeCell ref="B100:C100"/>
    <mergeCell ref="D100:I100"/>
    <mergeCell ref="B101:C101"/>
    <mergeCell ref="D101:I101"/>
    <mergeCell ref="B102:C102"/>
    <mergeCell ref="D102:I102"/>
    <mergeCell ref="B94:C94"/>
    <mergeCell ref="D94:I94"/>
    <mergeCell ref="B93:C93"/>
    <mergeCell ref="D93:I93"/>
    <mergeCell ref="B95:C95"/>
    <mergeCell ref="D95:I95"/>
    <mergeCell ref="B96:C96"/>
    <mergeCell ref="D96:I96"/>
    <mergeCell ref="B97:C97"/>
    <mergeCell ref="D97:I97"/>
    <mergeCell ref="B88:C88"/>
    <mergeCell ref="D88:I88"/>
    <mergeCell ref="B89:C89"/>
    <mergeCell ref="D89:I89"/>
    <mergeCell ref="B90:C90"/>
    <mergeCell ref="D90:I90"/>
    <mergeCell ref="B91:C91"/>
    <mergeCell ref="D91:I91"/>
    <mergeCell ref="B92:C92"/>
    <mergeCell ref="D92:I92"/>
    <mergeCell ref="B83:C83"/>
    <mergeCell ref="D83:I83"/>
    <mergeCell ref="B84:C84"/>
    <mergeCell ref="D84:I84"/>
    <mergeCell ref="B85:C85"/>
    <mergeCell ref="D85:I85"/>
    <mergeCell ref="B86:C86"/>
    <mergeCell ref="D86:I86"/>
    <mergeCell ref="B87:C87"/>
    <mergeCell ref="D87:I87"/>
    <mergeCell ref="B78:C78"/>
    <mergeCell ref="D78:I78"/>
    <mergeCell ref="B79:C79"/>
    <mergeCell ref="D79:I79"/>
    <mergeCell ref="B80:C80"/>
    <mergeCell ref="D80:I80"/>
    <mergeCell ref="B81:C81"/>
    <mergeCell ref="D81:I81"/>
    <mergeCell ref="B82:C82"/>
    <mergeCell ref="D82:I82"/>
    <mergeCell ref="B72:C72"/>
    <mergeCell ref="D72:I72"/>
    <mergeCell ref="B73:C73"/>
    <mergeCell ref="D73:I73"/>
    <mergeCell ref="B74:C74"/>
    <mergeCell ref="D74:I74"/>
    <mergeCell ref="B75:C75"/>
    <mergeCell ref="D75:I75"/>
    <mergeCell ref="B77:C77"/>
    <mergeCell ref="D77:I77"/>
    <mergeCell ref="B67:C67"/>
    <mergeCell ref="D67:I67"/>
    <mergeCell ref="B68:C68"/>
    <mergeCell ref="D68:I68"/>
    <mergeCell ref="B69:C69"/>
    <mergeCell ref="D69:I69"/>
    <mergeCell ref="B70:C70"/>
    <mergeCell ref="D70:I70"/>
    <mergeCell ref="B71:C71"/>
    <mergeCell ref="D71:I71"/>
    <mergeCell ref="B62:C62"/>
    <mergeCell ref="D62:I62"/>
    <mergeCell ref="B63:C63"/>
    <mergeCell ref="D63:I63"/>
    <mergeCell ref="B64:C64"/>
    <mergeCell ref="D64:I64"/>
    <mergeCell ref="B65:C65"/>
    <mergeCell ref="D65:I65"/>
    <mergeCell ref="B66:C66"/>
    <mergeCell ref="D66:I66"/>
    <mergeCell ref="B46:C46"/>
    <mergeCell ref="D46:I46"/>
    <mergeCell ref="B47:C47"/>
    <mergeCell ref="D47:I47"/>
    <mergeCell ref="B48:C48"/>
    <mergeCell ref="D48:I48"/>
    <mergeCell ref="B60:C60"/>
    <mergeCell ref="D60:I60"/>
    <mergeCell ref="B61:C61"/>
    <mergeCell ref="D61:I61"/>
    <mergeCell ref="D57:I57"/>
    <mergeCell ref="B58:C58"/>
    <mergeCell ref="D58:I58"/>
    <mergeCell ref="B59:C59"/>
    <mergeCell ref="B41:C41"/>
    <mergeCell ref="D41:I41"/>
    <mergeCell ref="B42:C42"/>
    <mergeCell ref="D42:I42"/>
    <mergeCell ref="B43:C43"/>
    <mergeCell ref="D43:I43"/>
    <mergeCell ref="B44:C44"/>
    <mergeCell ref="D44:I44"/>
    <mergeCell ref="B45:C45"/>
    <mergeCell ref="D45:I45"/>
    <mergeCell ref="B36:C36"/>
    <mergeCell ref="D36:I36"/>
    <mergeCell ref="B37:C37"/>
    <mergeCell ref="D37:I37"/>
    <mergeCell ref="B38:C38"/>
    <mergeCell ref="D38:I38"/>
    <mergeCell ref="B39:C39"/>
    <mergeCell ref="D39:I39"/>
    <mergeCell ref="B40:C40"/>
    <mergeCell ref="D40:I40"/>
    <mergeCell ref="B31:C31"/>
    <mergeCell ref="D31:I31"/>
    <mergeCell ref="B32:C32"/>
    <mergeCell ref="D32:I32"/>
    <mergeCell ref="B33:C33"/>
    <mergeCell ref="D33:I33"/>
    <mergeCell ref="B34:C34"/>
    <mergeCell ref="D34:I34"/>
    <mergeCell ref="B35:C35"/>
    <mergeCell ref="D35:I35"/>
    <mergeCell ref="A3:L3"/>
    <mergeCell ref="A4:A5"/>
    <mergeCell ref="B4:C5"/>
    <mergeCell ref="D4:I5"/>
    <mergeCell ref="B6:C6"/>
    <mergeCell ref="D6:I6"/>
    <mergeCell ref="B7:C7"/>
    <mergeCell ref="D7:I7"/>
    <mergeCell ref="J4:L4"/>
    <mergeCell ref="D14:I14"/>
    <mergeCell ref="B15:C15"/>
    <mergeCell ref="D15:I15"/>
    <mergeCell ref="B16:C16"/>
    <mergeCell ref="D16:I16"/>
    <mergeCell ref="B17:C17"/>
    <mergeCell ref="D17:I17"/>
    <mergeCell ref="B18:C18"/>
    <mergeCell ref="B21:C21"/>
    <mergeCell ref="D21:I21"/>
    <mergeCell ref="B22:C22"/>
    <mergeCell ref="D22:I22"/>
    <mergeCell ref="B23:C23"/>
    <mergeCell ref="D23:I23"/>
    <mergeCell ref="D18:I18"/>
    <mergeCell ref="B19:C19"/>
    <mergeCell ref="D19:I19"/>
    <mergeCell ref="B20:C20"/>
    <mergeCell ref="D20:I20"/>
    <mergeCell ref="B24:C24"/>
    <mergeCell ref="D24:I24"/>
    <mergeCell ref="B25:C25"/>
    <mergeCell ref="D25:I25"/>
    <mergeCell ref="D59:I59"/>
    <mergeCell ref="B8:C8"/>
    <mergeCell ref="D8:I8"/>
    <mergeCell ref="B9:C9"/>
    <mergeCell ref="D9:I9"/>
    <mergeCell ref="B10:C10"/>
    <mergeCell ref="D10:I10"/>
    <mergeCell ref="B11:C11"/>
    <mergeCell ref="D11:I11"/>
    <mergeCell ref="B12:C12"/>
    <mergeCell ref="D12:I12"/>
    <mergeCell ref="B13:C13"/>
    <mergeCell ref="D13:I13"/>
    <mergeCell ref="B14:C14"/>
    <mergeCell ref="B26:C26"/>
    <mergeCell ref="D26:I26"/>
    <mergeCell ref="B27:C27"/>
    <mergeCell ref="D27:I27"/>
    <mergeCell ref="B28:C28"/>
    <mergeCell ref="D28:I28"/>
    <mergeCell ref="B29:C29"/>
    <mergeCell ref="D29:I29"/>
    <mergeCell ref="B30:C30"/>
    <mergeCell ref="D30:I30"/>
    <mergeCell ref="B214:C214"/>
    <mergeCell ref="D49:I49"/>
    <mergeCell ref="B49:C49"/>
    <mergeCell ref="D50:I50"/>
    <mergeCell ref="B50:C50"/>
    <mergeCell ref="D51:I51"/>
    <mergeCell ref="B51:C51"/>
    <mergeCell ref="B52:C52"/>
    <mergeCell ref="D52:I52"/>
    <mergeCell ref="B76:C76"/>
    <mergeCell ref="D76:I76"/>
    <mergeCell ref="B53:C53"/>
    <mergeCell ref="D53:I53"/>
    <mergeCell ref="B54:C54"/>
    <mergeCell ref="D54:I54"/>
    <mergeCell ref="B55:C55"/>
    <mergeCell ref="D55:I55"/>
    <mergeCell ref="B56:C56"/>
    <mergeCell ref="D56:I56"/>
    <mergeCell ref="B57:C57"/>
    <mergeCell ref="B212:C212"/>
    <mergeCell ref="D212:I212"/>
    <mergeCell ref="B213:C213"/>
    <mergeCell ref="D213:I213"/>
    <mergeCell ref="B203:C203"/>
    <mergeCell ref="D203:I203"/>
    <mergeCell ref="B209:C209"/>
    <mergeCell ref="D209:I209"/>
    <mergeCell ref="D210:I210"/>
    <mergeCell ref="B210:C210"/>
    <mergeCell ref="B211:C211"/>
    <mergeCell ref="D211:I211"/>
    <mergeCell ref="B204:C204"/>
    <mergeCell ref="D204:I204"/>
    <mergeCell ref="B205:C205"/>
    <mergeCell ref="D205:I205"/>
    <mergeCell ref="B206:C206"/>
    <mergeCell ref="D206:I206"/>
    <mergeCell ref="B207:C207"/>
    <mergeCell ref="D207:I207"/>
    <mergeCell ref="B208:C208"/>
    <mergeCell ref="D208:I208"/>
  </mergeCells>
  <pageMargins left="0.25" right="0.25" top="0.75" bottom="0.75" header="0.25" footer="0.25"/>
  <pageSetup paperSize="9" scale="4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2024 год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2025-03-27T07:02:41Z</dcterms:created>
  <dcterms:modified xsi:type="dcterms:W3CDTF">2025-03-27T07:02:57Z</dcterms:modified>
</cp:coreProperties>
</file>